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fundu\Desktop\Drasa\nationals\2024\"/>
    </mc:Choice>
  </mc:AlternateContent>
  <xr:revisionPtr revIDLastSave="0" documentId="13_ncr:1_{01579F86-84D1-4CD1-95F6-97B52487DB63}" xr6:coauthVersionLast="47" xr6:coauthVersionMax="47" xr10:uidLastSave="{00000000-0000-0000-0000-000000000000}"/>
  <bookViews>
    <workbookView xWindow="-110" yWindow="-110" windowWidth="19420" windowHeight="10420" tabRatio="859" xr2:uid="{00000000-000D-0000-FFFF-FFFF00000000}"/>
  </bookViews>
  <sheets>
    <sheet name="ALL DATA" sheetId="1" r:id="rId1"/>
    <sheet name="Summary Teams" sheetId="5" r:id="rId2"/>
    <sheet name="Individuals- Total Points" sheetId="7" r:id="rId3"/>
    <sheet name="Individuals- Vet" sheetId="8" r:id="rId4"/>
    <sheet name="Individuals- Time" sheetId="9" r:id="rId5"/>
    <sheet name="Individuals- HMS" sheetId="6" r:id="rId6"/>
    <sheet name="PIVOT" sheetId="2" state="hidden" r:id="rId7"/>
    <sheet name="SUMMARY" sheetId="3" state="hidden" r:id="rId8"/>
  </sheets>
  <definedNames>
    <definedName name="_xlnm._FilterDatabase" localSheetId="0" hidden="1">'ALL DATA'!$A$1:$AF$101</definedName>
    <definedName name="_xlcn.WorksheetConnection_ALLDATAA1AF5001" hidden="1">'ALL DATA'!$A$1:$AF$283</definedName>
  </definedNames>
  <calcPr calcId="191029" calcMode="manual"/>
  <pivotCaches>
    <pivotCache cacheId="0" r:id="rId9"/>
    <pivotCache cacheId="1" r:id="rId10"/>
    <pivotCache cacheId="11" r:id="rId11"/>
  </pivotCaches>
  <extLst>
    <ext xmlns:x15="http://schemas.microsoft.com/office/spreadsheetml/2010/11/main" uri="{FCE2AD5D-F65C-4FA6-A056-5C36A1767C68}">
      <x15:dataModel>
        <x15:modelTables>
          <x15:modelTable id="Range" name="Range" connection="WorksheetConnection_ALL DATA!$A$1:$AF$500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101" i="1" l="1"/>
  <c r="AB101" i="1" s="1"/>
  <c r="AC101" i="1" s="1"/>
  <c r="AD101" i="1" s="1"/>
  <c r="AA100" i="1"/>
  <c r="AB100" i="1" s="1"/>
  <c r="AC100" i="1" s="1"/>
  <c r="AD100" i="1" s="1"/>
  <c r="AA99" i="1"/>
  <c r="AB99" i="1" s="1"/>
  <c r="AC99" i="1" s="1"/>
  <c r="AD99" i="1" s="1"/>
  <c r="AA98" i="1"/>
  <c r="AB98" i="1" s="1"/>
  <c r="AC98" i="1" s="1"/>
  <c r="AD98" i="1" s="1"/>
  <c r="AA97" i="1"/>
  <c r="AB97" i="1" s="1"/>
  <c r="AC97" i="1" s="1"/>
  <c r="AD97" i="1" s="1"/>
  <c r="AA96" i="1"/>
  <c r="AB96" i="1" s="1"/>
  <c r="AC96" i="1" s="1"/>
  <c r="AD96" i="1" s="1"/>
  <c r="AA95" i="1"/>
  <c r="AB95" i="1" s="1"/>
  <c r="AC95" i="1" s="1"/>
  <c r="AD95" i="1" s="1"/>
  <c r="AA94" i="1"/>
  <c r="AB94" i="1" s="1"/>
  <c r="AC94" i="1" s="1"/>
  <c r="AD94" i="1" s="1"/>
  <c r="AA93" i="1"/>
  <c r="AB93" i="1" s="1"/>
  <c r="AC93" i="1" s="1"/>
  <c r="AD93" i="1" s="1"/>
  <c r="AA92" i="1"/>
  <c r="AB92" i="1" s="1"/>
  <c r="AC92" i="1" s="1"/>
  <c r="AD92" i="1" s="1"/>
  <c r="AA91" i="1"/>
  <c r="AB91" i="1" s="1"/>
  <c r="AC91" i="1" s="1"/>
  <c r="AD91" i="1" s="1"/>
  <c r="AA90" i="1"/>
  <c r="AB90" i="1" s="1"/>
  <c r="AC90" i="1" s="1"/>
  <c r="AD90" i="1" s="1"/>
  <c r="AA89" i="1"/>
  <c r="AB89" i="1" s="1"/>
  <c r="AC89" i="1" s="1"/>
  <c r="AD89" i="1" s="1"/>
  <c r="AA88" i="1"/>
  <c r="AB88" i="1" s="1"/>
  <c r="AC88" i="1" s="1"/>
  <c r="AD88" i="1" s="1"/>
  <c r="AA87" i="1"/>
  <c r="AB87" i="1" s="1"/>
  <c r="AC87" i="1" s="1"/>
  <c r="AD87" i="1" s="1"/>
  <c r="AA86" i="1"/>
  <c r="AB86" i="1" s="1"/>
  <c r="AC86" i="1" s="1"/>
  <c r="AD86" i="1" s="1"/>
  <c r="AA85" i="1"/>
  <c r="AB85" i="1" s="1"/>
  <c r="AC85" i="1" s="1"/>
  <c r="AD85" i="1" s="1"/>
  <c r="AA84" i="1"/>
  <c r="AB84" i="1" s="1"/>
  <c r="AC84" i="1" s="1"/>
  <c r="AD84" i="1" s="1"/>
  <c r="AA83" i="1"/>
  <c r="AB83" i="1" s="1"/>
  <c r="AC83" i="1" s="1"/>
  <c r="AD83" i="1" s="1"/>
  <c r="AA82" i="1"/>
  <c r="AB82" i="1" s="1"/>
  <c r="AC82" i="1" s="1"/>
  <c r="AD82" i="1" s="1"/>
  <c r="AA81" i="1"/>
  <c r="AB81" i="1" s="1"/>
  <c r="AC81" i="1" s="1"/>
  <c r="AD81" i="1" s="1"/>
  <c r="AA80" i="1"/>
  <c r="AB80" i="1" s="1"/>
  <c r="AC80" i="1" s="1"/>
  <c r="AD80" i="1" s="1"/>
  <c r="AB79" i="1"/>
  <c r="AC79" i="1" s="1"/>
  <c r="AD79" i="1" s="1"/>
  <c r="AA79" i="1"/>
  <c r="AA78" i="1"/>
  <c r="AB78" i="1" s="1"/>
  <c r="AC78" i="1" s="1"/>
  <c r="AD78" i="1" s="1"/>
  <c r="AA77" i="1"/>
  <c r="AB77" i="1" s="1"/>
  <c r="AC77" i="1" s="1"/>
  <c r="AD77" i="1" s="1"/>
  <c r="AA76" i="1"/>
  <c r="AB76" i="1" s="1"/>
  <c r="AC76" i="1" s="1"/>
  <c r="AD76" i="1" s="1"/>
  <c r="AA75" i="1"/>
  <c r="AB75" i="1" s="1"/>
  <c r="AC75" i="1" s="1"/>
  <c r="AD75" i="1" s="1"/>
  <c r="AA74" i="1"/>
  <c r="AB74" i="1" s="1"/>
  <c r="AC74" i="1" s="1"/>
  <c r="AD74" i="1" s="1"/>
  <c r="AA73" i="1"/>
  <c r="AB73" i="1" s="1"/>
  <c r="AC73" i="1" s="1"/>
  <c r="AD73" i="1" s="1"/>
  <c r="AA72" i="1"/>
  <c r="AB72" i="1" s="1"/>
  <c r="AC72" i="1" s="1"/>
  <c r="AD72" i="1" s="1"/>
  <c r="AA71" i="1"/>
  <c r="AB71" i="1" s="1"/>
  <c r="AC71" i="1" s="1"/>
  <c r="AD71" i="1" s="1"/>
  <c r="AA70" i="1"/>
  <c r="AB70" i="1" s="1"/>
  <c r="AC70" i="1" s="1"/>
  <c r="AD70" i="1" s="1"/>
  <c r="AA69" i="1"/>
  <c r="AB69" i="1" s="1"/>
  <c r="AC69" i="1" s="1"/>
  <c r="AD69" i="1" s="1"/>
  <c r="AA68" i="1"/>
  <c r="AB68" i="1" s="1"/>
  <c r="AC68" i="1" s="1"/>
  <c r="AD68" i="1" s="1"/>
  <c r="AA67" i="1"/>
  <c r="AB67" i="1" s="1"/>
  <c r="AC67" i="1" s="1"/>
  <c r="AD67" i="1" s="1"/>
  <c r="AA66" i="1"/>
  <c r="AB66" i="1" s="1"/>
  <c r="AC66" i="1" s="1"/>
  <c r="AD66" i="1" s="1"/>
  <c r="AA65" i="1"/>
  <c r="AB65" i="1" s="1"/>
  <c r="AC65" i="1" s="1"/>
  <c r="AD65" i="1" s="1"/>
  <c r="AA64" i="1"/>
  <c r="AB64" i="1" s="1"/>
  <c r="AC64" i="1" s="1"/>
  <c r="AD64" i="1" s="1"/>
  <c r="AA63" i="1"/>
  <c r="AB63" i="1" s="1"/>
  <c r="AC63" i="1" s="1"/>
  <c r="AD63" i="1" s="1"/>
  <c r="AA62" i="1"/>
  <c r="AB62" i="1" s="1"/>
  <c r="AC62" i="1" s="1"/>
  <c r="AD62" i="1" s="1"/>
  <c r="AA61" i="1"/>
  <c r="AB61" i="1" s="1"/>
  <c r="AC61" i="1" s="1"/>
  <c r="AD61" i="1" s="1"/>
  <c r="AA60" i="1"/>
  <c r="AB60" i="1" s="1"/>
  <c r="AC60" i="1" s="1"/>
  <c r="AD60" i="1" s="1"/>
  <c r="AA59" i="1"/>
  <c r="AB59" i="1" s="1"/>
  <c r="AC59" i="1" s="1"/>
  <c r="AD59" i="1" s="1"/>
  <c r="AA58" i="1"/>
  <c r="AB58" i="1" s="1"/>
  <c r="AC58" i="1" s="1"/>
  <c r="AD58" i="1" s="1"/>
  <c r="AA57" i="1"/>
  <c r="AB57" i="1" s="1"/>
  <c r="AC57" i="1" s="1"/>
  <c r="AD57" i="1" s="1"/>
  <c r="AA56" i="1"/>
  <c r="AB56" i="1" s="1"/>
  <c r="AC56" i="1" s="1"/>
  <c r="AD56" i="1" s="1"/>
  <c r="AA55" i="1"/>
  <c r="AB55" i="1" s="1"/>
  <c r="AC55" i="1" s="1"/>
  <c r="AD55" i="1" s="1"/>
  <c r="AA54" i="1"/>
  <c r="AB54" i="1" s="1"/>
  <c r="AC54" i="1" s="1"/>
  <c r="AD54" i="1" s="1"/>
  <c r="AA53" i="1"/>
  <c r="AB53" i="1" s="1"/>
  <c r="AC53" i="1" s="1"/>
  <c r="AD53" i="1" s="1"/>
  <c r="AA52" i="1"/>
  <c r="AB52" i="1" s="1"/>
  <c r="AC52" i="1" s="1"/>
  <c r="AD52" i="1" s="1"/>
  <c r="AA51" i="1"/>
  <c r="AB51" i="1" s="1"/>
  <c r="AC51" i="1" s="1"/>
  <c r="AD51" i="1" s="1"/>
  <c r="AA50" i="1"/>
  <c r="AB50" i="1" s="1"/>
  <c r="AC50" i="1" s="1"/>
  <c r="AD50" i="1" s="1"/>
  <c r="AA49" i="1"/>
  <c r="AB49" i="1" s="1"/>
  <c r="AC49" i="1" s="1"/>
  <c r="AD49" i="1" s="1"/>
  <c r="AA48" i="1"/>
  <c r="AB48" i="1" s="1"/>
  <c r="AC48" i="1" s="1"/>
  <c r="AD48" i="1" s="1"/>
  <c r="AB47" i="1"/>
  <c r="AC47" i="1" s="1"/>
  <c r="AD47" i="1" s="1"/>
  <c r="AA47" i="1"/>
  <c r="AA46" i="1"/>
  <c r="AB46" i="1" s="1"/>
  <c r="AC46" i="1" s="1"/>
  <c r="AD46" i="1" s="1"/>
  <c r="AA45" i="1"/>
  <c r="AB45" i="1" s="1"/>
  <c r="AC45" i="1" s="1"/>
  <c r="AD45" i="1" s="1"/>
  <c r="AA44" i="1"/>
  <c r="AB44" i="1" s="1"/>
  <c r="AC44" i="1" s="1"/>
  <c r="AD44" i="1" s="1"/>
  <c r="AA43" i="1"/>
  <c r="AB43" i="1" s="1"/>
  <c r="AC43" i="1" s="1"/>
  <c r="AD43" i="1" s="1"/>
  <c r="AA42" i="1"/>
  <c r="AB42" i="1" s="1"/>
  <c r="AC42" i="1" s="1"/>
  <c r="AD42" i="1" s="1"/>
  <c r="AA41" i="1"/>
  <c r="AB41" i="1" s="1"/>
  <c r="AC41" i="1" s="1"/>
  <c r="AD41" i="1" s="1"/>
  <c r="AA40" i="1"/>
  <c r="AB40" i="1" s="1"/>
  <c r="AC40" i="1" s="1"/>
  <c r="AD40" i="1" s="1"/>
  <c r="AA39" i="1"/>
  <c r="AB39" i="1" s="1"/>
  <c r="AC39" i="1" s="1"/>
  <c r="AD39" i="1" s="1"/>
  <c r="AA38" i="1"/>
  <c r="AB38" i="1" s="1"/>
  <c r="AC38" i="1" s="1"/>
  <c r="AD38" i="1" s="1"/>
  <c r="AA37" i="1"/>
  <c r="AB37" i="1" s="1"/>
  <c r="AC37" i="1" s="1"/>
  <c r="AD37" i="1" s="1"/>
  <c r="AA36" i="1"/>
  <c r="AB36" i="1" s="1"/>
  <c r="AC36" i="1" s="1"/>
  <c r="AD36" i="1" s="1"/>
  <c r="AA35" i="1"/>
  <c r="AB35" i="1" s="1"/>
  <c r="AC35" i="1" s="1"/>
  <c r="AD35" i="1" s="1"/>
  <c r="AA34" i="1"/>
  <c r="AB34" i="1" s="1"/>
  <c r="AC34" i="1" s="1"/>
  <c r="AD34" i="1" s="1"/>
  <c r="AA33" i="1"/>
  <c r="AB33" i="1" s="1"/>
  <c r="AC33" i="1" s="1"/>
  <c r="AD33" i="1" s="1"/>
  <c r="AA32" i="1"/>
  <c r="AB32" i="1" s="1"/>
  <c r="AC32" i="1" s="1"/>
  <c r="AD32" i="1" s="1"/>
  <c r="AA31" i="1"/>
  <c r="AB31" i="1" s="1"/>
  <c r="AC31" i="1" s="1"/>
  <c r="AD31" i="1" s="1"/>
  <c r="AA30" i="1"/>
  <c r="AB30" i="1" s="1"/>
  <c r="AC30" i="1" s="1"/>
  <c r="AD30" i="1" s="1"/>
  <c r="AA29" i="1"/>
  <c r="AB29" i="1" s="1"/>
  <c r="AC29" i="1" s="1"/>
  <c r="AD29" i="1" s="1"/>
  <c r="AA28" i="1"/>
  <c r="AB28" i="1" s="1"/>
  <c r="AC28" i="1" s="1"/>
  <c r="AD28" i="1" s="1"/>
  <c r="AA27" i="1"/>
  <c r="AB27" i="1" s="1"/>
  <c r="AC27" i="1" s="1"/>
  <c r="AD27" i="1" s="1"/>
  <c r="AA26" i="1"/>
  <c r="AB26" i="1" s="1"/>
  <c r="AC26" i="1" s="1"/>
  <c r="AD26" i="1" s="1"/>
  <c r="AA25" i="1"/>
  <c r="AB25" i="1" s="1"/>
  <c r="AC25" i="1" s="1"/>
  <c r="AD25" i="1" s="1"/>
  <c r="AA24" i="1"/>
  <c r="AB24" i="1" s="1"/>
  <c r="AC24" i="1" s="1"/>
  <c r="AD24" i="1" s="1"/>
  <c r="AA23" i="1"/>
  <c r="AB23" i="1" s="1"/>
  <c r="AC23" i="1" s="1"/>
  <c r="AD23" i="1" s="1"/>
  <c r="AA22" i="1"/>
  <c r="AB22" i="1" s="1"/>
  <c r="AC22" i="1" s="1"/>
  <c r="AD22" i="1" s="1"/>
  <c r="AA21" i="1"/>
  <c r="AB21" i="1" s="1"/>
  <c r="AC21" i="1" s="1"/>
  <c r="AD21" i="1" s="1"/>
  <c r="AA20" i="1"/>
  <c r="AB20" i="1" s="1"/>
  <c r="AC20" i="1" s="1"/>
  <c r="AD20" i="1" s="1"/>
  <c r="AA19" i="1"/>
  <c r="AB19" i="1" s="1"/>
  <c r="AC19" i="1" s="1"/>
  <c r="AD19" i="1" s="1"/>
  <c r="AA18" i="1"/>
  <c r="AB18" i="1" s="1"/>
  <c r="AC18" i="1" s="1"/>
  <c r="AD18" i="1" s="1"/>
  <c r="AA17" i="1"/>
  <c r="AB17" i="1" s="1"/>
  <c r="AC17" i="1" s="1"/>
  <c r="AD17" i="1" s="1"/>
  <c r="AA16" i="1"/>
  <c r="AB16" i="1" s="1"/>
  <c r="AC16" i="1" s="1"/>
  <c r="AD16" i="1" s="1"/>
  <c r="AA15" i="1"/>
  <c r="AB15" i="1" s="1"/>
  <c r="AC15" i="1" s="1"/>
  <c r="AD15" i="1" s="1"/>
  <c r="AA14" i="1"/>
  <c r="AB14" i="1" s="1"/>
  <c r="AC14" i="1" s="1"/>
  <c r="AD14" i="1" s="1"/>
  <c r="AA13" i="1"/>
  <c r="AB13" i="1" s="1"/>
  <c r="AC13" i="1" s="1"/>
  <c r="AD13" i="1" s="1"/>
  <c r="AA12" i="1"/>
  <c r="AB12" i="1" s="1"/>
  <c r="AC12" i="1" s="1"/>
  <c r="AD12" i="1" s="1"/>
  <c r="AA11" i="1"/>
  <c r="AB11" i="1" s="1"/>
  <c r="AC11" i="1" s="1"/>
  <c r="AD11" i="1" s="1"/>
  <c r="AA10" i="1"/>
  <c r="AB10" i="1" s="1"/>
  <c r="AC10" i="1" s="1"/>
  <c r="AD10" i="1" s="1"/>
  <c r="AA9" i="1"/>
  <c r="AB9" i="1" s="1"/>
  <c r="AC9" i="1" s="1"/>
  <c r="AD9" i="1" s="1"/>
  <c r="AA8" i="1"/>
  <c r="AB8" i="1" s="1"/>
  <c r="AC8" i="1" s="1"/>
  <c r="AD8" i="1" s="1"/>
  <c r="AA7" i="1"/>
  <c r="AB7" i="1" s="1"/>
  <c r="AC7" i="1" s="1"/>
  <c r="AD7" i="1" s="1"/>
  <c r="AA6" i="1"/>
  <c r="AB6" i="1" s="1"/>
  <c r="AC6" i="1" s="1"/>
  <c r="AD6" i="1" s="1"/>
  <c r="AA5" i="1"/>
  <c r="AB5" i="1" s="1"/>
  <c r="AC5" i="1" s="1"/>
  <c r="AD5" i="1" s="1"/>
  <c r="AA4" i="1"/>
  <c r="AB4" i="1" s="1"/>
  <c r="AC4" i="1" s="1"/>
  <c r="AD4" i="1" s="1"/>
  <c r="AA3" i="1"/>
  <c r="AB3" i="1" s="1"/>
  <c r="AC3" i="1" s="1"/>
  <c r="AD3" i="1" s="1"/>
  <c r="AA2" i="1"/>
  <c r="AB2" i="1" s="1"/>
  <c r="AC2" i="1" s="1"/>
  <c r="AD2" i="1" s="1"/>
  <c r="F30" i="3"/>
  <c r="E30" i="3"/>
  <c r="D30" i="3"/>
  <c r="C30" i="3"/>
  <c r="F18" i="3"/>
  <c r="E18" i="3"/>
  <c r="D18" i="3"/>
  <c r="C18" i="3"/>
  <c r="F11" i="3"/>
  <c r="E11" i="3"/>
  <c r="D11" i="3"/>
  <c r="C11" i="3"/>
  <c r="H30" i="3"/>
  <c r="H23" i="3"/>
  <c r="H18" i="3"/>
  <c r="H11" i="3"/>
  <c r="J22" i="2"/>
  <c r="J16" i="2"/>
  <c r="J8" i="2"/>
  <c r="J33" i="2"/>
  <c r="J7" i="5"/>
  <c r="J16" i="5"/>
  <c r="J30" i="5"/>
  <c r="J25" i="5"/>
  <c r="J20" i="5"/>
  <c r="J12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5F9D409-BC8B-4AAE-A8E6-17C49CF32966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15705847-08AD-4C21-B4A0-B413AF055659}" name="WorksheetConnection_ALL DATA!$A$1:$AF$500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ALLDATAA1AF5001"/>
        </x15:connection>
      </ext>
    </extLst>
  </connection>
</connections>
</file>

<file path=xl/sharedStrings.xml><?xml version="1.0" encoding="utf-8"?>
<sst xmlns="http://schemas.openxmlformats.org/spreadsheetml/2006/main" count="1925" uniqueCount="235">
  <si>
    <t>Date</t>
  </si>
  <si>
    <t>Division</t>
  </si>
  <si>
    <t>Position</t>
  </si>
  <si>
    <t>Number</t>
  </si>
  <si>
    <t>Code</t>
  </si>
  <si>
    <t>Club</t>
  </si>
  <si>
    <t>Rider</t>
  </si>
  <si>
    <t>Ride Type</t>
  </si>
  <si>
    <t>Distance</t>
  </si>
  <si>
    <t>Ride</t>
  </si>
  <si>
    <t>Nominated Speed</t>
  </si>
  <si>
    <t>Actual Speed</t>
  </si>
  <si>
    <t>Error Leg 1</t>
  </si>
  <si>
    <t>Error Leg 2</t>
  </si>
  <si>
    <t>Total Error</t>
  </si>
  <si>
    <t>ACTUAL POINTS</t>
  </si>
  <si>
    <t>REASON</t>
  </si>
  <si>
    <t>DISQ</t>
  </si>
  <si>
    <t>PLEASURE</t>
  </si>
  <si>
    <t>Error Leg 3</t>
  </si>
  <si>
    <t>HMS POINTS</t>
  </si>
  <si>
    <t>VET POINTS</t>
  </si>
  <si>
    <t>TIME POINTS</t>
  </si>
  <si>
    <t>Total Points</t>
  </si>
  <si>
    <t>TRAIL</t>
  </si>
  <si>
    <t>TRAIL OPEN</t>
  </si>
  <si>
    <t>1</t>
  </si>
  <si>
    <t>A001</t>
  </si>
  <si>
    <t>PLATINUM</t>
  </si>
  <si>
    <t>RADOMSKY  CINDY</t>
  </si>
  <si>
    <t>BOEYENS  DEBBIE</t>
  </si>
  <si>
    <t>ZIEHL  LARISHA</t>
  </si>
  <si>
    <t>BURGER  LOUWRENS</t>
  </si>
  <si>
    <t>SILOAH DARDASHAN</t>
  </si>
  <si>
    <t>FRIK-EL SOCKS</t>
  </si>
  <si>
    <t>ARGO</t>
  </si>
  <si>
    <t>DE WET</t>
  </si>
  <si>
    <t>MULTI DAY</t>
  </si>
  <si>
    <t>LOURENS  ADONE</t>
  </si>
  <si>
    <t>MCLEAN  BERNICE</t>
  </si>
  <si>
    <t>VORSTER  PETRONELL</t>
  </si>
  <si>
    <t>NYIRENDA  PANJI</t>
  </si>
  <si>
    <t>KAYNE  ANNE-MARIE</t>
  </si>
  <si>
    <t>HEART</t>
  </si>
  <si>
    <t>BELLOOSA TAZANNE</t>
  </si>
  <si>
    <t>VAN DER WATH ABNER</t>
  </si>
  <si>
    <t>ANGEL</t>
  </si>
  <si>
    <t>MEADOWLARK TOBYS DOUBLE O SEVEN</t>
  </si>
  <si>
    <t>TEAM</t>
  </si>
  <si>
    <t>Grand Total</t>
  </si>
  <si>
    <t>Sum of ACTUAL POINTS</t>
  </si>
  <si>
    <t>Sum of TIME POINTS</t>
  </si>
  <si>
    <t>Sum of VET POINTS</t>
  </si>
  <si>
    <t>Sum of HMS POINTS</t>
  </si>
  <si>
    <t>LUCOUW  NADIA</t>
  </si>
  <si>
    <t>EL GALAL LUCILLE</t>
  </si>
  <si>
    <t>PARTOVI  AMY</t>
  </si>
  <si>
    <t>OLYMPUS BOESMAN</t>
  </si>
  <si>
    <t>PARTOVI  ABBY</t>
  </si>
  <si>
    <t>BLOMMETJIE</t>
  </si>
  <si>
    <t>team results</t>
  </si>
  <si>
    <t>PLEASURE Total</t>
  </si>
  <si>
    <t>ALL 3 DAYS</t>
  </si>
  <si>
    <t>INDIVIDUAL</t>
  </si>
  <si>
    <t>DROPPED SCORE</t>
  </si>
  <si>
    <t>ONLY 2 MEMBERS</t>
  </si>
  <si>
    <t>GEORGE  IAN</t>
  </si>
  <si>
    <t>PANDORAS SECRET (PHOEBE)</t>
  </si>
  <si>
    <t>JUUL  ARIKE</t>
  </si>
  <si>
    <t>ARISTON</t>
  </si>
  <si>
    <t>GEORGE  MICHELLE</t>
  </si>
  <si>
    <t>LUNA PANDORA</t>
  </si>
  <si>
    <t>JUUL  CHRISTOPHER</t>
  </si>
  <si>
    <t>ACHILLE</t>
  </si>
  <si>
    <t>MENZIES  ISABELLE</t>
  </si>
  <si>
    <t>BELLISIMA PRINCESS BRONWYN</t>
  </si>
  <si>
    <t>Y</t>
  </si>
  <si>
    <t>FIRST</t>
  </si>
  <si>
    <t>SECOND</t>
  </si>
  <si>
    <t>THIRD</t>
  </si>
  <si>
    <t>TEAM WINNERS PLEASURE</t>
  </si>
  <si>
    <t>2ND TEAM PLEASURE</t>
  </si>
  <si>
    <t>3RD TEAM PLEASURE</t>
  </si>
  <si>
    <t>NATIONAL TEAMS</t>
  </si>
  <si>
    <t>OVERALL POSITIONS</t>
  </si>
  <si>
    <t>TOTAL POINTS</t>
  </si>
  <si>
    <t>HORSEMANSHIP POINTS</t>
  </si>
  <si>
    <t xml:space="preserve">HMS points corrected </t>
  </si>
  <si>
    <t>Vet points corrected</t>
  </si>
  <si>
    <t>Time points corrected</t>
  </si>
  <si>
    <t>Actual Points corrected</t>
  </si>
  <si>
    <t>Standardised Distance</t>
  </si>
  <si>
    <t>2</t>
  </si>
  <si>
    <t>3</t>
  </si>
  <si>
    <t>4</t>
  </si>
  <si>
    <t>SUIKERBOS</t>
  </si>
  <si>
    <t>PLEASURE OPEN</t>
  </si>
  <si>
    <t>A025</t>
  </si>
  <si>
    <t>5</t>
  </si>
  <si>
    <t>A024</t>
  </si>
  <si>
    <t>POTGIETER  DIRK</t>
  </si>
  <si>
    <t>SINGLE DAY</t>
  </si>
  <si>
    <t>PLEASURE JUNIOR</t>
  </si>
  <si>
    <t>N</t>
  </si>
  <si>
    <t>Sum of Vet points corrected</t>
  </si>
  <si>
    <t>Sum of Actual Points corrected</t>
  </si>
  <si>
    <t>Sum of Standardised Distance</t>
  </si>
  <si>
    <t>SCHLEMMER  LEANNE</t>
  </si>
  <si>
    <t>IM DONE RUNNIN</t>
  </si>
  <si>
    <t>JOUBERT  TJ</t>
  </si>
  <si>
    <t>DASH</t>
  </si>
  <si>
    <t>PHILLIPS  MICHELLE</t>
  </si>
  <si>
    <t>KEI SOMMERSET</t>
  </si>
  <si>
    <t>PHILLIPS  REBECCA</t>
  </si>
  <si>
    <t>RED BARRON</t>
  </si>
  <si>
    <t>FS SO MAGIC</t>
  </si>
  <si>
    <t>JUA - MON HELIOS</t>
  </si>
  <si>
    <t>A213</t>
  </si>
  <si>
    <t>REYNEKE  KAY-LEE</t>
  </si>
  <si>
    <t>A047</t>
  </si>
  <si>
    <t>A128</t>
  </si>
  <si>
    <t>KOTZE  MARIKE</t>
  </si>
  <si>
    <t>Sum of Time points corrected</t>
  </si>
  <si>
    <t>PLACINGS</t>
  </si>
  <si>
    <t>A244</t>
  </si>
  <si>
    <t>DAVES  CHARLEEN</t>
  </si>
  <si>
    <t>SHES A DIVA</t>
  </si>
  <si>
    <t>A009</t>
  </si>
  <si>
    <t>CARR  NICI</t>
  </si>
  <si>
    <t>GUIZAR MONTANA</t>
  </si>
  <si>
    <t>A240</t>
  </si>
  <si>
    <t>CARR  DANIEL</t>
  </si>
  <si>
    <t>PHUKA VUMA</t>
  </si>
  <si>
    <t>6</t>
  </si>
  <si>
    <t>A120</t>
  </si>
  <si>
    <t>VIVIER  CHRISTINE</t>
  </si>
  <si>
    <t>JONI HASNA</t>
  </si>
  <si>
    <t>ZERAH</t>
  </si>
  <si>
    <t>A007</t>
  </si>
  <si>
    <t>RADOMSKY  PAUL</t>
  </si>
  <si>
    <t>SADIIQ GRAANIT</t>
  </si>
  <si>
    <t>7</t>
  </si>
  <si>
    <t>COSMIC HERA (AMBER)</t>
  </si>
  <si>
    <t>15/06/2024</t>
  </si>
  <si>
    <t>16/06/2024</t>
  </si>
  <si>
    <t>17/06/2024</t>
  </si>
  <si>
    <t>GP/NW NATIONALS DAY1</t>
  </si>
  <si>
    <t>GP/NW NATIONALS DAY2</t>
  </si>
  <si>
    <t>GP/NW NATIONALS DAY3</t>
  </si>
  <si>
    <t>GAUTENG BLUE</t>
  </si>
  <si>
    <t>GAUTENG YELLOW</t>
  </si>
  <si>
    <t>Division2</t>
  </si>
  <si>
    <t>A010</t>
  </si>
  <si>
    <t>A223</t>
  </si>
  <si>
    <t>A119</t>
  </si>
  <si>
    <t>A252</t>
  </si>
  <si>
    <t>A093</t>
  </si>
  <si>
    <t>A094</t>
  </si>
  <si>
    <t>A222</t>
  </si>
  <si>
    <t>A095</t>
  </si>
  <si>
    <t>A245</t>
  </si>
  <si>
    <t>26/04/2024</t>
  </si>
  <si>
    <t>MCCORMACK  MEGAN</t>
  </si>
  <si>
    <t>HEYNS  LIBE</t>
  </si>
  <si>
    <t>SWANEPOEL  LOUWMARIE</t>
  </si>
  <si>
    <t>UYS  LIENKE</t>
  </si>
  <si>
    <t>ARTHUR  VERONIQUE</t>
  </si>
  <si>
    <t>DU PLESSIS  KATHY</t>
  </si>
  <si>
    <t>DU PLESSIS  KARLA</t>
  </si>
  <si>
    <t>AL-SHAMA SHARIF</t>
  </si>
  <si>
    <t>KARORADO MULAN</t>
  </si>
  <si>
    <t>LORMAR SHIELD</t>
  </si>
  <si>
    <t>SLUYSWYK JOOP</t>
  </si>
  <si>
    <t>HARLIE</t>
  </si>
  <si>
    <t>MIENKE</t>
  </si>
  <si>
    <t>SICADA FADJID</t>
  </si>
  <si>
    <t>FATIMA</t>
  </si>
  <si>
    <t>WCCD</t>
  </si>
  <si>
    <t>WECTRA NATIONALS DAY1</t>
  </si>
  <si>
    <t>27/04/2024</t>
  </si>
  <si>
    <t>A221</t>
  </si>
  <si>
    <t>A263</t>
  </si>
  <si>
    <t>A261</t>
  </si>
  <si>
    <t>DRAKE  BERNIA</t>
  </si>
  <si>
    <t>KOTZE  LIEZL</t>
  </si>
  <si>
    <t>KOTZE  HELETTE</t>
  </si>
  <si>
    <t>KLEINWITBERG FABIO</t>
  </si>
  <si>
    <t>LORMAR PIET</t>
  </si>
  <si>
    <t>DIXIE</t>
  </si>
  <si>
    <t>WECTRA NATIONALS DAY2</t>
  </si>
  <si>
    <t>28/04/2024</t>
  </si>
  <si>
    <t>WECTRA NATIONALS DAY3</t>
  </si>
  <si>
    <t>WECTRA RED</t>
  </si>
  <si>
    <t>WECTRA BLUE</t>
  </si>
  <si>
    <t xml:space="preserve">Sum of HMS points corrected </t>
  </si>
  <si>
    <t>A237</t>
  </si>
  <si>
    <t>A238</t>
  </si>
  <si>
    <t>A256</t>
  </si>
  <si>
    <t>A172</t>
  </si>
  <si>
    <t>A212</t>
  </si>
  <si>
    <t>RAMSAY  LAUREN</t>
  </si>
  <si>
    <t>STAFFEN  KRYSTEN</t>
  </si>
  <si>
    <t>WHEELER  MILLISSA</t>
  </si>
  <si>
    <t>CHANCE</t>
  </si>
  <si>
    <t>LORMAR OREGON</t>
  </si>
  <si>
    <t>GRINGO STAR</t>
  </si>
  <si>
    <t>ECCTRA NATIONALS DAY1</t>
  </si>
  <si>
    <t>A204</t>
  </si>
  <si>
    <t>HEGER  REBECCA</t>
  </si>
  <si>
    <t>A203</t>
  </si>
  <si>
    <t>A194</t>
  </si>
  <si>
    <t>A161</t>
  </si>
  <si>
    <t>A138</t>
  </si>
  <si>
    <t>BORDER</t>
  </si>
  <si>
    <t>A239</t>
  </si>
  <si>
    <t>A196</t>
  </si>
  <si>
    <t>A151</t>
  </si>
  <si>
    <t>HEGER  ANNETTE</t>
  </si>
  <si>
    <t>MOORCROFT  ROY</t>
  </si>
  <si>
    <t>VICE KING (VICO)</t>
  </si>
  <si>
    <t>RSR TUBULAR BELL (BELL)</t>
  </si>
  <si>
    <t>ECCTRA NATIONALS DAY2</t>
  </si>
  <si>
    <t>BAYSWATER ROLO</t>
  </si>
  <si>
    <t>LENNOX  KENNA JAYE</t>
  </si>
  <si>
    <t>CASEY-Q</t>
  </si>
  <si>
    <t>ECCTRA NATIONALS DAY3</t>
  </si>
  <si>
    <t>ECCTRA TEAM 2</t>
  </si>
  <si>
    <t>HORSE</t>
  </si>
  <si>
    <t>ECCTRA JUNIOR TEAM</t>
  </si>
  <si>
    <t>PLEASURE JUNIOR Total</t>
  </si>
  <si>
    <t>PLEASURE OPEN Total</t>
  </si>
  <si>
    <t>NOTES</t>
  </si>
  <si>
    <t xml:space="preserve">PLEASURE </t>
  </si>
  <si>
    <t>TEAM SCORE</t>
  </si>
  <si>
    <t>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</si>
</sst>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4"/>
      <name val="Arial"/>
      <family val="2"/>
    </font>
    <font>
      <b/>
      <sz val="10"/>
      <color rgb="FFFF0000"/>
      <name val="Arial"/>
      <family val="2"/>
    </font>
    <font>
      <b/>
      <sz val="10"/>
      <color rgb="FFFFC000"/>
      <name val="Arial"/>
      <family val="2"/>
    </font>
    <font>
      <b/>
      <sz val="10"/>
      <color rgb="FF0070C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</borders>
  <cellStyleXfs count="225">
    <xf numFmtId="0" fontId="0" fillId="0" borderId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5" applyNumberFormat="0" applyAlignment="0" applyProtection="0"/>
    <xf numFmtId="0" fontId="22" fillId="6" borderId="6" applyNumberFormat="0" applyAlignment="0" applyProtection="0"/>
    <xf numFmtId="0" fontId="23" fillId="6" borderId="5" applyNumberFormat="0" applyAlignment="0" applyProtection="0"/>
    <xf numFmtId="0" fontId="24" fillId="0" borderId="7" applyNumberFormat="0" applyFill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29" fillId="32" borderId="0" applyNumberFormat="0" applyBorder="0" applyAlignment="0" applyProtection="0"/>
    <xf numFmtId="0" fontId="14" fillId="0" borderId="0"/>
    <xf numFmtId="0" fontId="30" fillId="0" borderId="0" applyNumberFormat="0" applyFill="0" applyBorder="0" applyAlignment="0" applyProtection="0"/>
    <xf numFmtId="0" fontId="14" fillId="8" borderId="9" applyNumberFormat="0" applyFont="0" applyAlignment="0" applyProtection="0"/>
    <xf numFmtId="0" fontId="13" fillId="0" borderId="0"/>
    <xf numFmtId="0" fontId="31" fillId="4" borderId="0" applyNumberFormat="0" applyBorder="0" applyAlignment="0" applyProtection="0"/>
    <xf numFmtId="0" fontId="13" fillId="8" borderId="9" applyNumberFormat="0" applyFont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8" borderId="9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30" fillId="0" borderId="0" applyNumberFormat="0" applyFill="0" applyBorder="0" applyAlignment="0" applyProtection="0"/>
    <xf numFmtId="0" fontId="10" fillId="0" borderId="0"/>
    <xf numFmtId="0" fontId="10" fillId="8" borderId="9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8" borderId="9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8" borderId="9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32" fillId="0" borderId="0" applyNumberFormat="0" applyFill="0" applyBorder="0" applyAlignment="0" applyProtection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9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0" fillId="0" borderId="0" xfId="0" pivotButton="1"/>
    <xf numFmtId="0" fontId="0" fillId="33" borderId="0" xfId="0" applyFill="1"/>
    <xf numFmtId="0" fontId="33" fillId="34" borderId="11" xfId="0" applyFont="1" applyFill="1" applyBorder="1"/>
    <xf numFmtId="0" fontId="33" fillId="0" borderId="0" xfId="0" applyFont="1"/>
    <xf numFmtId="0" fontId="0" fillId="35" borderId="0" xfId="0" applyFill="1"/>
    <xf numFmtId="0" fontId="34" fillId="0" borderId="0" xfId="0" applyFont="1"/>
    <xf numFmtId="0" fontId="35" fillId="0" borderId="0" xfId="0" applyFont="1"/>
    <xf numFmtId="0" fontId="37" fillId="0" borderId="0" xfId="0" applyFont="1"/>
    <xf numFmtId="2" fontId="0" fillId="35" borderId="0" xfId="0" applyNumberFormat="1" applyFill="1"/>
    <xf numFmtId="2" fontId="0" fillId="0" borderId="0" xfId="0" applyNumberFormat="1"/>
    <xf numFmtId="2" fontId="36" fillId="35" borderId="0" xfId="0" applyNumberFormat="1" applyFont="1" applyFill="1"/>
    <xf numFmtId="2" fontId="37" fillId="35" borderId="0" xfId="0" applyNumberFormat="1" applyFont="1" applyFill="1"/>
    <xf numFmtId="2" fontId="35" fillId="35" borderId="0" xfId="0" applyNumberFormat="1" applyFont="1" applyFill="1"/>
    <xf numFmtId="2" fontId="36" fillId="0" borderId="0" xfId="0" applyNumberFormat="1" applyFont="1"/>
    <xf numFmtId="2" fontId="38" fillId="0" borderId="0" xfId="0" applyNumberFormat="1" applyFont="1"/>
    <xf numFmtId="2" fontId="37" fillId="0" borderId="0" xfId="0" applyNumberFormat="1" applyFont="1"/>
    <xf numFmtId="2" fontId="38" fillId="35" borderId="0" xfId="0" applyNumberFormat="1" applyFont="1" applyFill="1"/>
    <xf numFmtId="0" fontId="39" fillId="0" borderId="0" xfId="0" applyFont="1"/>
    <xf numFmtId="0" fontId="39" fillId="33" borderId="0" xfId="0" applyFont="1" applyFill="1"/>
    <xf numFmtId="2" fontId="39" fillId="0" borderId="0" xfId="0" applyNumberFormat="1" applyFont="1"/>
    <xf numFmtId="0" fontId="0" fillId="36" borderId="0" xfId="0" applyFill="1"/>
    <xf numFmtId="2" fontId="0" fillId="36" borderId="0" xfId="0" applyNumberFormat="1" applyFill="1"/>
    <xf numFmtId="0" fontId="40" fillId="0" borderId="0" xfId="0" applyFont="1"/>
    <xf numFmtId="2" fontId="0" fillId="0" borderId="0" xfId="0" applyNumberFormat="1" applyAlignment="1">
      <alignment wrapText="1"/>
    </xf>
    <xf numFmtId="0" fontId="41" fillId="0" borderId="1" xfId="0" applyFont="1" applyBorder="1"/>
    <xf numFmtId="0" fontId="41" fillId="0" borderId="1" xfId="0" applyFont="1" applyBorder="1" applyAlignment="1">
      <alignment horizontal="left"/>
    </xf>
    <xf numFmtId="0" fontId="41" fillId="0" borderId="1" xfId="0" applyFont="1" applyBorder="1" applyAlignment="1">
      <alignment horizontal="right"/>
    </xf>
    <xf numFmtId="2" fontId="41" fillId="0" borderId="1" xfId="0" applyNumberFormat="1" applyFont="1" applyBorder="1"/>
    <xf numFmtId="2" fontId="41" fillId="0" borderId="1" xfId="0" applyNumberFormat="1" applyFont="1" applyBorder="1" applyAlignment="1">
      <alignment horizontal="center"/>
    </xf>
    <xf numFmtId="2" fontId="41" fillId="0" borderId="1" xfId="0" applyNumberFormat="1" applyFont="1" applyBorder="1" applyAlignment="1">
      <alignment horizontal="center" wrapText="1"/>
    </xf>
    <xf numFmtId="2" fontId="41" fillId="3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2" fontId="0" fillId="33" borderId="0" xfId="0" applyNumberFormat="1" applyFill="1"/>
    <xf numFmtId="1" fontId="0" fillId="0" borderId="0" xfId="0" applyNumberFormat="1"/>
    <xf numFmtId="2" fontId="39" fillId="0" borderId="0" xfId="0" applyNumberFormat="1" applyFont="1" applyAlignment="1">
      <alignment wrapText="1"/>
    </xf>
    <xf numFmtId="1" fontId="34" fillId="0" borderId="1" xfId="0" applyNumberFormat="1" applyFont="1" applyBorder="1"/>
    <xf numFmtId="0" fontId="0" fillId="0" borderId="1" xfId="0" applyBorder="1"/>
    <xf numFmtId="1" fontId="0" fillId="0" borderId="1" xfId="200" applyNumberFormat="1" applyFont="1" applyBorder="1"/>
    <xf numFmtId="2" fontId="0" fillId="0" borderId="1" xfId="0" applyNumberFormat="1" applyBorder="1"/>
    <xf numFmtId="4" fontId="0" fillId="0" borderId="1" xfId="0" applyNumberFormat="1" applyBorder="1"/>
    <xf numFmtId="4" fontId="0" fillId="33" borderId="1" xfId="0" applyNumberFormat="1" applyFill="1" applyBorder="1"/>
    <xf numFmtId="1" fontId="42" fillId="0" borderId="1" xfId="223" applyNumberFormat="1" applyFont="1" applyBorder="1"/>
    <xf numFmtId="2" fontId="42" fillId="0" borderId="1" xfId="223" applyNumberFormat="1" applyFont="1" applyBorder="1"/>
    <xf numFmtId="4" fontId="42" fillId="0" borderId="1" xfId="0" applyNumberFormat="1" applyFont="1" applyBorder="1"/>
    <xf numFmtId="1" fontId="0" fillId="0" borderId="1" xfId="0" applyNumberFormat="1" applyBorder="1"/>
    <xf numFmtId="1" fontId="42" fillId="0" borderId="1" xfId="0" applyNumberFormat="1" applyFont="1" applyBorder="1"/>
    <xf numFmtId="2" fontId="42" fillId="0" borderId="1" xfId="0" applyNumberFormat="1" applyFont="1" applyBorder="1"/>
    <xf numFmtId="1" fontId="39" fillId="37" borderId="0" xfId="0" applyNumberFormat="1" applyFont="1" applyFill="1"/>
    <xf numFmtId="2" fontId="0" fillId="33" borderId="1" xfId="0" applyNumberFormat="1" applyFill="1" applyBorder="1"/>
    <xf numFmtId="4" fontId="0" fillId="0" borderId="0" xfId="0" applyNumberFormat="1" applyAlignment="1">
      <alignment wrapText="1"/>
    </xf>
    <xf numFmtId="1" fontId="0" fillId="37" borderId="0" xfId="0" applyNumberFormat="1" applyFill="1"/>
    <xf numFmtId="2" fontId="43" fillId="33" borderId="1" xfId="200" applyNumberFormat="1" applyFont="1" applyFill="1" applyBorder="1"/>
    <xf numFmtId="0" fontId="0" fillId="0" borderId="0" xfId="0" applyNumberFormat="1"/>
  </cellXfs>
  <cellStyles count="225">
    <cellStyle name="20% - Accent1" xfId="17" builtinId="30" customBuiltin="1"/>
    <cellStyle name="20% - Accent1 10" xfId="202" xr:uid="{0A21C516-FC89-4D18-8D1A-4DE9468DD426}"/>
    <cellStyle name="20% - Accent1 2" xfId="46" xr:uid="{00000000-0005-0000-0000-000001000000}"/>
    <cellStyle name="20% - Accent1 3" xfId="66" xr:uid="{00000000-0005-0000-0000-000002000000}"/>
    <cellStyle name="20% - Accent1 4" xfId="86" xr:uid="{00000000-0005-0000-0000-000003000000}"/>
    <cellStyle name="20% - Accent1 5" xfId="107" xr:uid="{7B47CF4F-C76C-48F8-BD5F-1B917E5E912C}"/>
    <cellStyle name="20% - Accent1 6" xfId="127" xr:uid="{73E2DA92-2692-4A3D-B053-E3E6698DF2C1}"/>
    <cellStyle name="20% - Accent1 7" xfId="147" xr:uid="{7ECC840A-452D-41BE-97E3-A40AAEA67638}"/>
    <cellStyle name="20% - Accent1 8" xfId="168" xr:uid="{0969E26F-FD5D-4487-9D2E-42D42CEC14C7}"/>
    <cellStyle name="20% - Accent1 9" xfId="182" xr:uid="{3CB71A11-BD58-4741-A023-78E6CB32AF66}"/>
    <cellStyle name="20% - Accent2" xfId="21" builtinId="34" customBuiltin="1"/>
    <cellStyle name="20% - Accent2 10" xfId="205" xr:uid="{20EF8603-7A76-4270-BD0B-EC7644CC3DF5}"/>
    <cellStyle name="20% - Accent2 2" xfId="49" xr:uid="{00000000-0005-0000-0000-000005000000}"/>
    <cellStyle name="20% - Accent2 3" xfId="69" xr:uid="{00000000-0005-0000-0000-000006000000}"/>
    <cellStyle name="20% - Accent2 4" xfId="89" xr:uid="{00000000-0005-0000-0000-000007000000}"/>
    <cellStyle name="20% - Accent2 5" xfId="110" xr:uid="{E8668185-76AF-4B08-AD3D-C38DA76475B5}"/>
    <cellStyle name="20% - Accent2 6" xfId="130" xr:uid="{D58C9893-8CB6-4A1A-B9A0-51B67A52EDBB}"/>
    <cellStyle name="20% - Accent2 7" xfId="150" xr:uid="{98728CC6-BCB9-40DE-AB35-BEC199408B4D}"/>
    <cellStyle name="20% - Accent2 8" xfId="170" xr:uid="{075CB116-57C7-442E-9387-6296784E4B44}"/>
    <cellStyle name="20% - Accent2 9" xfId="185" xr:uid="{415DC85A-49FA-4C65-B063-8295FF01A26A}"/>
    <cellStyle name="20% - Accent3" xfId="25" builtinId="38" customBuiltin="1"/>
    <cellStyle name="20% - Accent3 10" xfId="208" xr:uid="{C9653177-5194-45E8-B3D2-C7F22E0D930B}"/>
    <cellStyle name="20% - Accent3 2" xfId="52" xr:uid="{00000000-0005-0000-0000-000009000000}"/>
    <cellStyle name="20% - Accent3 3" xfId="72" xr:uid="{00000000-0005-0000-0000-00000A000000}"/>
    <cellStyle name="20% - Accent3 4" xfId="92" xr:uid="{00000000-0005-0000-0000-00000B000000}"/>
    <cellStyle name="20% - Accent3 5" xfId="113" xr:uid="{D949D621-90D8-4AFD-8863-0F81E37BB21F}"/>
    <cellStyle name="20% - Accent3 6" xfId="133" xr:uid="{D7306073-47D2-469E-86D8-1CBBF9C1431B}"/>
    <cellStyle name="20% - Accent3 7" xfId="153" xr:uid="{9F075DB2-E1FC-4600-8852-AA3ACBD5FCC9}"/>
    <cellStyle name="20% - Accent3 8" xfId="172" xr:uid="{0FA5D128-BFC9-4808-8BEA-6E9411FB4EBE}"/>
    <cellStyle name="20% - Accent3 9" xfId="188" xr:uid="{7E19244E-9244-4F3F-BBF9-BF961F75C3E0}"/>
    <cellStyle name="20% - Accent4" xfId="29" builtinId="42" customBuiltin="1"/>
    <cellStyle name="20% - Accent4 10" xfId="211" xr:uid="{ACA6D9A8-00AE-44D0-A253-E37C7012FA2B}"/>
    <cellStyle name="20% - Accent4 2" xfId="55" xr:uid="{00000000-0005-0000-0000-00000D000000}"/>
    <cellStyle name="20% - Accent4 3" xfId="75" xr:uid="{00000000-0005-0000-0000-00000E000000}"/>
    <cellStyle name="20% - Accent4 4" xfId="95" xr:uid="{00000000-0005-0000-0000-00000F000000}"/>
    <cellStyle name="20% - Accent4 5" xfId="116" xr:uid="{56B7C9D9-3718-40A4-AB08-AA7B08B961E2}"/>
    <cellStyle name="20% - Accent4 6" xfId="136" xr:uid="{F6EEDCBB-B8A6-43CF-8550-0C3EF844C4EB}"/>
    <cellStyle name="20% - Accent4 7" xfId="156" xr:uid="{07A5D8F3-D150-4BF4-A0AA-2D01387C2CE8}"/>
    <cellStyle name="20% - Accent4 8" xfId="174" xr:uid="{AC388A4D-959D-4150-A0FD-A7CD62B04A6A}"/>
    <cellStyle name="20% - Accent4 9" xfId="191" xr:uid="{7DC9F37B-87C4-4517-ADA7-19366921DDE1}"/>
    <cellStyle name="20% - Accent5" xfId="33" builtinId="46" customBuiltin="1"/>
    <cellStyle name="20% - Accent5 10" xfId="214" xr:uid="{28E33A1B-06EB-449B-8694-9A32F540AD52}"/>
    <cellStyle name="20% - Accent5 2" xfId="58" xr:uid="{00000000-0005-0000-0000-000011000000}"/>
    <cellStyle name="20% - Accent5 3" xfId="78" xr:uid="{00000000-0005-0000-0000-000012000000}"/>
    <cellStyle name="20% - Accent5 4" xfId="98" xr:uid="{00000000-0005-0000-0000-000013000000}"/>
    <cellStyle name="20% - Accent5 5" xfId="119" xr:uid="{B760A72B-849A-4875-8730-D93BAA333FF3}"/>
    <cellStyle name="20% - Accent5 6" xfId="139" xr:uid="{47CB7C81-79EE-417B-A754-93BB5D79C23B}"/>
    <cellStyle name="20% - Accent5 7" xfId="159" xr:uid="{2AE84A99-731C-4B98-B18B-31F2890E5A9B}"/>
    <cellStyle name="20% - Accent5 8" xfId="176" xr:uid="{A45157B1-1728-4485-B3C2-303EF3A7F4B3}"/>
    <cellStyle name="20% - Accent5 9" xfId="194" xr:uid="{B239C88C-D307-4FC3-9254-9241F701B59F}"/>
    <cellStyle name="20% - Accent6" xfId="37" builtinId="50" customBuiltin="1"/>
    <cellStyle name="20% - Accent6 10" xfId="217" xr:uid="{E6FF9754-9751-459F-A96E-1C1B7E2ED6A3}"/>
    <cellStyle name="20% - Accent6 2" xfId="61" xr:uid="{00000000-0005-0000-0000-000015000000}"/>
    <cellStyle name="20% - Accent6 3" xfId="81" xr:uid="{00000000-0005-0000-0000-000016000000}"/>
    <cellStyle name="20% - Accent6 4" xfId="101" xr:uid="{00000000-0005-0000-0000-000017000000}"/>
    <cellStyle name="20% - Accent6 5" xfId="122" xr:uid="{CE615BB6-FEE7-4464-A4F4-2D209948A81A}"/>
    <cellStyle name="20% - Accent6 6" xfId="142" xr:uid="{D3249CD7-C80A-44B2-8A53-457889A6CC53}"/>
    <cellStyle name="20% - Accent6 7" xfId="162" xr:uid="{9B5BAAE2-8556-4061-A000-F19B9F1B856B}"/>
    <cellStyle name="20% - Accent6 8" xfId="178" xr:uid="{252B5794-FC85-4358-BE8E-1A820834EBDC}"/>
    <cellStyle name="20% - Accent6 9" xfId="197" xr:uid="{60644213-A7CB-40D7-A50F-86E3A6D2BA02}"/>
    <cellStyle name="40% - Accent1" xfId="18" builtinId="31" customBuiltin="1"/>
    <cellStyle name="40% - Accent1 10" xfId="203" xr:uid="{C119CC3A-DCB0-4A55-8263-F707795A640C}"/>
    <cellStyle name="40% - Accent1 2" xfId="47" xr:uid="{00000000-0005-0000-0000-000019000000}"/>
    <cellStyle name="40% - Accent1 3" xfId="67" xr:uid="{00000000-0005-0000-0000-00001A000000}"/>
    <cellStyle name="40% - Accent1 4" xfId="87" xr:uid="{00000000-0005-0000-0000-00001B000000}"/>
    <cellStyle name="40% - Accent1 5" xfId="108" xr:uid="{00A665A9-4CF3-4E19-B985-D0FC62A8080B}"/>
    <cellStyle name="40% - Accent1 6" xfId="128" xr:uid="{351DB24C-8C48-4EDE-AAE7-E68D3CFA10B8}"/>
    <cellStyle name="40% - Accent1 7" xfId="148" xr:uid="{C79228D3-31B2-4082-8B73-03F6BEB04BD6}"/>
    <cellStyle name="40% - Accent1 8" xfId="169" xr:uid="{605EF3E6-A2DA-41B4-96CC-A3F4B7F6B8FB}"/>
    <cellStyle name="40% - Accent1 9" xfId="183" xr:uid="{5E54F2CE-38FC-4F79-821B-BF3F5EFA9A30}"/>
    <cellStyle name="40% - Accent2" xfId="22" builtinId="35" customBuiltin="1"/>
    <cellStyle name="40% - Accent2 10" xfId="206" xr:uid="{6F4443F2-51BA-4CD4-A263-4AFF7BA97AE8}"/>
    <cellStyle name="40% - Accent2 2" xfId="50" xr:uid="{00000000-0005-0000-0000-00001D000000}"/>
    <cellStyle name="40% - Accent2 3" xfId="70" xr:uid="{00000000-0005-0000-0000-00001E000000}"/>
    <cellStyle name="40% - Accent2 4" xfId="90" xr:uid="{00000000-0005-0000-0000-00001F000000}"/>
    <cellStyle name="40% - Accent2 5" xfId="111" xr:uid="{87776FEF-DE51-4D7C-88EA-BC44DED55DA2}"/>
    <cellStyle name="40% - Accent2 6" xfId="131" xr:uid="{4A619BC1-9A1B-446E-9642-B97A2897EA83}"/>
    <cellStyle name="40% - Accent2 7" xfId="151" xr:uid="{2602D5C0-1114-4250-8F61-D967F0D951D3}"/>
    <cellStyle name="40% - Accent2 8" xfId="171" xr:uid="{2C1536C3-8E9F-4C68-90D5-67902AFBCFEE}"/>
    <cellStyle name="40% - Accent2 9" xfId="186" xr:uid="{B9988041-ECA5-48E7-90F1-3FBC7DAF651B}"/>
    <cellStyle name="40% - Accent3" xfId="26" builtinId="39" customBuiltin="1"/>
    <cellStyle name="40% - Accent3 10" xfId="209" xr:uid="{35F612ED-7C7B-448A-88C4-2F3272CFCB4B}"/>
    <cellStyle name="40% - Accent3 2" xfId="53" xr:uid="{00000000-0005-0000-0000-000021000000}"/>
    <cellStyle name="40% - Accent3 3" xfId="73" xr:uid="{00000000-0005-0000-0000-000022000000}"/>
    <cellStyle name="40% - Accent3 4" xfId="93" xr:uid="{00000000-0005-0000-0000-000023000000}"/>
    <cellStyle name="40% - Accent3 5" xfId="114" xr:uid="{04B52A36-BA1E-490E-9CD1-2B8A3FA55777}"/>
    <cellStyle name="40% - Accent3 6" xfId="134" xr:uid="{ACAE2D82-8313-4949-9E84-0BBDEA9858B8}"/>
    <cellStyle name="40% - Accent3 7" xfId="154" xr:uid="{AA441BF0-9004-482B-945F-A19BA5323A08}"/>
    <cellStyle name="40% - Accent3 8" xfId="173" xr:uid="{9EC330A9-D2FB-42ED-95E5-DC81BFD618D9}"/>
    <cellStyle name="40% - Accent3 9" xfId="189" xr:uid="{18EA666B-C92E-430F-918E-479587856CA8}"/>
    <cellStyle name="40% - Accent4" xfId="30" builtinId="43" customBuiltin="1"/>
    <cellStyle name="40% - Accent4 10" xfId="212" xr:uid="{38A23356-2AF5-497F-B4C6-21E5DFF388A7}"/>
    <cellStyle name="40% - Accent4 2" xfId="56" xr:uid="{00000000-0005-0000-0000-000025000000}"/>
    <cellStyle name="40% - Accent4 3" xfId="76" xr:uid="{00000000-0005-0000-0000-000026000000}"/>
    <cellStyle name="40% - Accent4 4" xfId="96" xr:uid="{00000000-0005-0000-0000-000027000000}"/>
    <cellStyle name="40% - Accent4 5" xfId="117" xr:uid="{864A2AF9-7FB0-42D5-A2D7-2637FCD4A8FB}"/>
    <cellStyle name="40% - Accent4 6" xfId="137" xr:uid="{DDE06D8B-1D74-492B-B5D3-764083927F64}"/>
    <cellStyle name="40% - Accent4 7" xfId="157" xr:uid="{1F677AC7-172D-40C8-9713-EEEC2B3F8EA3}"/>
    <cellStyle name="40% - Accent4 8" xfId="175" xr:uid="{F8AA0CC2-6BFB-4112-82F5-8E83893A455A}"/>
    <cellStyle name="40% - Accent4 9" xfId="192" xr:uid="{1FB3C086-A3FF-4C9D-81F5-94AE919C4736}"/>
    <cellStyle name="40% - Accent5" xfId="34" builtinId="47" customBuiltin="1"/>
    <cellStyle name="40% - Accent5 10" xfId="215" xr:uid="{93CEDEF8-F888-464C-9DA6-E50FF524EC31}"/>
    <cellStyle name="40% - Accent5 2" xfId="59" xr:uid="{00000000-0005-0000-0000-000029000000}"/>
    <cellStyle name="40% - Accent5 3" xfId="79" xr:uid="{00000000-0005-0000-0000-00002A000000}"/>
    <cellStyle name="40% - Accent5 4" xfId="99" xr:uid="{00000000-0005-0000-0000-00002B000000}"/>
    <cellStyle name="40% - Accent5 5" xfId="120" xr:uid="{B8439238-8EFE-434D-8BBC-E454F7DD5705}"/>
    <cellStyle name="40% - Accent5 6" xfId="140" xr:uid="{ADA2D66C-6CF5-4D4D-B5FB-4BEBFF980E21}"/>
    <cellStyle name="40% - Accent5 7" xfId="160" xr:uid="{1D90A649-E41B-4CC8-916A-402BAD958DA7}"/>
    <cellStyle name="40% - Accent5 8" xfId="177" xr:uid="{E1AC9541-5833-4FD2-BFA4-7894B74ABE7A}"/>
    <cellStyle name="40% - Accent5 9" xfId="195" xr:uid="{0621484A-FC4C-423A-93E3-B2353653D500}"/>
    <cellStyle name="40% - Accent6" xfId="38" builtinId="51" customBuiltin="1"/>
    <cellStyle name="40% - Accent6 10" xfId="218" xr:uid="{15DA399C-E79F-44F5-AF5A-75E82CCCA1CF}"/>
    <cellStyle name="40% - Accent6 2" xfId="62" xr:uid="{00000000-0005-0000-0000-00002D000000}"/>
    <cellStyle name="40% - Accent6 3" xfId="82" xr:uid="{00000000-0005-0000-0000-00002E000000}"/>
    <cellStyle name="40% - Accent6 4" xfId="102" xr:uid="{00000000-0005-0000-0000-00002F000000}"/>
    <cellStyle name="40% - Accent6 5" xfId="123" xr:uid="{5C3899A6-6CEA-4F39-9796-3DDD44D359F3}"/>
    <cellStyle name="40% - Accent6 6" xfId="143" xr:uid="{BEC143F7-94DD-4B0A-A70D-394843AD4D7B}"/>
    <cellStyle name="40% - Accent6 7" xfId="163" xr:uid="{0E4659C1-CA24-4637-9991-7CB49316ECEA}"/>
    <cellStyle name="40% - Accent6 8" xfId="179" xr:uid="{DAABFAA5-01FA-4DB6-BD6F-28B29AABB0C2}"/>
    <cellStyle name="40% - Accent6 9" xfId="198" xr:uid="{7F1F7B54-AF6A-465B-92CD-2CB444D345CF}"/>
    <cellStyle name="60% - Accent1" xfId="19" builtinId="32" customBuiltin="1"/>
    <cellStyle name="60% - Accent1 2" xfId="48" xr:uid="{00000000-0005-0000-0000-000031000000}"/>
    <cellStyle name="60% - Accent1 3" xfId="68" xr:uid="{00000000-0005-0000-0000-000032000000}"/>
    <cellStyle name="60% - Accent1 4" xfId="88" xr:uid="{00000000-0005-0000-0000-000033000000}"/>
    <cellStyle name="60% - Accent1 5" xfId="109" xr:uid="{30923DA0-44F7-4601-B07F-3AC0698470EE}"/>
    <cellStyle name="60% - Accent1 6" xfId="129" xr:uid="{9D79E243-744E-442A-A8B7-1CF482C5586C}"/>
    <cellStyle name="60% - Accent1 7" xfId="149" xr:uid="{FA990CC2-3516-49F4-AAC8-CDE06B6E168A}"/>
    <cellStyle name="60% - Accent1 8" xfId="184" xr:uid="{505726FC-336A-4805-A376-B1BB8564FC3E}"/>
    <cellStyle name="60% - Accent1 9" xfId="204" xr:uid="{D290705D-7823-4527-8A08-249A774E2DB2}"/>
    <cellStyle name="60% - Accent2" xfId="23" builtinId="36" customBuiltin="1"/>
    <cellStyle name="60% - Accent2 2" xfId="51" xr:uid="{00000000-0005-0000-0000-000035000000}"/>
    <cellStyle name="60% - Accent2 3" xfId="71" xr:uid="{00000000-0005-0000-0000-000036000000}"/>
    <cellStyle name="60% - Accent2 4" xfId="91" xr:uid="{00000000-0005-0000-0000-000037000000}"/>
    <cellStyle name="60% - Accent2 5" xfId="112" xr:uid="{09C3D606-66C1-4F51-B85F-F6ABA20D392A}"/>
    <cellStyle name="60% - Accent2 6" xfId="132" xr:uid="{E9DD18F9-24CB-4FA3-9909-778E42C4B90E}"/>
    <cellStyle name="60% - Accent2 7" xfId="152" xr:uid="{96DC8C77-8E4A-4110-9E60-FB9A71980FEF}"/>
    <cellStyle name="60% - Accent2 8" xfId="187" xr:uid="{EEDAF722-4F92-48FD-B09E-6AA74F4EA3E7}"/>
    <cellStyle name="60% - Accent2 9" xfId="207" xr:uid="{F921AF66-0BD4-41C9-BE1A-F64CECB18ABC}"/>
    <cellStyle name="60% - Accent3" xfId="27" builtinId="40" customBuiltin="1"/>
    <cellStyle name="60% - Accent3 2" xfId="54" xr:uid="{00000000-0005-0000-0000-000039000000}"/>
    <cellStyle name="60% - Accent3 3" xfId="74" xr:uid="{00000000-0005-0000-0000-00003A000000}"/>
    <cellStyle name="60% - Accent3 4" xfId="94" xr:uid="{00000000-0005-0000-0000-00003B000000}"/>
    <cellStyle name="60% - Accent3 5" xfId="115" xr:uid="{F242CB04-5071-4674-BA2D-90E2406D6688}"/>
    <cellStyle name="60% - Accent3 6" xfId="135" xr:uid="{96910A5D-C9F7-409A-B30B-0389C0918BAE}"/>
    <cellStyle name="60% - Accent3 7" xfId="155" xr:uid="{47E302EF-E7A2-4D83-8702-468804E4A505}"/>
    <cellStyle name="60% - Accent3 8" xfId="190" xr:uid="{78ED89C5-BB4A-497B-A72C-4B63BB102FCC}"/>
    <cellStyle name="60% - Accent3 9" xfId="210" xr:uid="{BBABA727-DDA6-4B56-890D-A311A3D902FF}"/>
    <cellStyle name="60% - Accent4" xfId="31" builtinId="44" customBuiltin="1"/>
    <cellStyle name="60% - Accent4 2" xfId="57" xr:uid="{00000000-0005-0000-0000-00003D000000}"/>
    <cellStyle name="60% - Accent4 3" xfId="77" xr:uid="{00000000-0005-0000-0000-00003E000000}"/>
    <cellStyle name="60% - Accent4 4" xfId="97" xr:uid="{00000000-0005-0000-0000-00003F000000}"/>
    <cellStyle name="60% - Accent4 5" xfId="118" xr:uid="{779D4A22-A3A3-4048-9710-ABF971F05938}"/>
    <cellStyle name="60% - Accent4 6" xfId="138" xr:uid="{80347B39-410C-4FA0-A01C-2B47A1748F46}"/>
    <cellStyle name="60% - Accent4 7" xfId="158" xr:uid="{46676DA4-B34E-4337-AA3D-CD240FFCBFD1}"/>
    <cellStyle name="60% - Accent4 8" xfId="193" xr:uid="{56F9D113-1469-49FD-802F-882C1B0A4EF5}"/>
    <cellStyle name="60% - Accent4 9" xfId="213" xr:uid="{93EE3D9F-0020-4FB0-BA5B-ACCC4DF0AD5D}"/>
    <cellStyle name="60% - Accent5" xfId="35" builtinId="48" customBuiltin="1"/>
    <cellStyle name="60% - Accent5 2" xfId="60" xr:uid="{00000000-0005-0000-0000-000041000000}"/>
    <cellStyle name="60% - Accent5 3" xfId="80" xr:uid="{00000000-0005-0000-0000-000042000000}"/>
    <cellStyle name="60% - Accent5 4" xfId="100" xr:uid="{00000000-0005-0000-0000-000043000000}"/>
    <cellStyle name="60% - Accent5 5" xfId="121" xr:uid="{F583FE4B-81F9-4F0E-AC49-F903AA491EF0}"/>
    <cellStyle name="60% - Accent5 6" xfId="141" xr:uid="{F3256114-6BCA-4C2A-AE90-A05B9A54924F}"/>
    <cellStyle name="60% - Accent5 7" xfId="161" xr:uid="{D241E03B-500F-4F77-B13A-2FDE9416EE7E}"/>
    <cellStyle name="60% - Accent5 8" xfId="196" xr:uid="{40509A3F-4533-4B39-9CD7-0F0F0FB5D92A}"/>
    <cellStyle name="60% - Accent5 9" xfId="216" xr:uid="{81FEE2EF-7A67-4B66-AA47-695EA64A3DB1}"/>
    <cellStyle name="60% - Accent6" xfId="39" builtinId="52" customBuiltin="1"/>
    <cellStyle name="60% - Accent6 2" xfId="63" xr:uid="{00000000-0005-0000-0000-000045000000}"/>
    <cellStyle name="60% - Accent6 3" xfId="83" xr:uid="{00000000-0005-0000-0000-000046000000}"/>
    <cellStyle name="60% - Accent6 4" xfId="103" xr:uid="{00000000-0005-0000-0000-000047000000}"/>
    <cellStyle name="60% - Accent6 5" xfId="124" xr:uid="{BB07DFCF-98A8-4D26-92B0-5F91848658A3}"/>
    <cellStyle name="60% - Accent6 6" xfId="144" xr:uid="{985653E2-A2FA-413E-BE30-6603990A4740}"/>
    <cellStyle name="60% - Accent6 7" xfId="164" xr:uid="{10CBFECC-6EA5-4BFE-8D59-C1E4246B7541}"/>
    <cellStyle name="60% - Accent6 8" xfId="199" xr:uid="{9B215338-8987-49D0-8859-1BEB17B20A81}"/>
    <cellStyle name="60% - Accent6 9" xfId="219" xr:uid="{7E63ACB6-7FC4-4E16-B0F6-BEB274501236}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eutral 2" xfId="44" xr:uid="{00000000-0005-0000-0000-00005A000000}"/>
    <cellStyle name="Normal" xfId="0" builtinId="0"/>
    <cellStyle name="Normal 10" xfId="180" xr:uid="{A8D5FA8C-D6BE-48C2-93A7-C4268DC67A67}"/>
    <cellStyle name="Normal 11" xfId="200" xr:uid="{B6CF3E46-ACF9-4600-A775-D7A3E084AB8A}"/>
    <cellStyle name="Normal 12" xfId="220" xr:uid="{2368A715-EDCF-4604-A340-AE59DCC7F1AA}"/>
    <cellStyle name="Normal 13" xfId="221" xr:uid="{0CE4F05D-DB15-413B-9318-6F711D769D77}"/>
    <cellStyle name="Normal 14" xfId="222" xr:uid="{7F7766DF-31A9-48B7-9913-068CC6088DD1}"/>
    <cellStyle name="Normal 15" xfId="223" xr:uid="{87F97E07-27D2-4D48-97C7-24B4B837D757}"/>
    <cellStyle name="Normal 16" xfId="224" xr:uid="{E63C8C3E-CEA0-4E0E-9857-BBE249A1F827}"/>
    <cellStyle name="Normal 2" xfId="40" xr:uid="{00000000-0005-0000-0000-00005C000000}"/>
    <cellStyle name="Normal 3" xfId="43" xr:uid="{00000000-0005-0000-0000-00005D000000}"/>
    <cellStyle name="Normal 4" xfId="64" xr:uid="{00000000-0005-0000-0000-00005E000000}"/>
    <cellStyle name="Normal 5" xfId="84" xr:uid="{00000000-0005-0000-0000-00005F000000}"/>
    <cellStyle name="Normal 6" xfId="105" xr:uid="{C9CC1C48-9427-461A-89D1-A46B2F1DE791}"/>
    <cellStyle name="Normal 7" xfId="125" xr:uid="{54A8942C-9BDE-4E23-B8F5-499A7D81DA42}"/>
    <cellStyle name="Normal 8" xfId="145" xr:uid="{12162A61-A0A6-4970-908D-3802A641C88B}"/>
    <cellStyle name="Normal 9" xfId="165" xr:uid="{AC2D3360-7F0C-4AA7-9B37-14077EB2A62B}"/>
    <cellStyle name="Note 10" xfId="181" xr:uid="{B8B67775-13D6-4094-A3C8-DC3705144CAF}"/>
    <cellStyle name="Note 11" xfId="201" xr:uid="{D4A04D64-30E0-4012-91DF-0A3AA1CDFC10}"/>
    <cellStyle name="Note 2" xfId="42" xr:uid="{00000000-0005-0000-0000-000060000000}"/>
    <cellStyle name="Note 3" xfId="45" xr:uid="{00000000-0005-0000-0000-000061000000}"/>
    <cellStyle name="Note 4" xfId="65" xr:uid="{00000000-0005-0000-0000-000062000000}"/>
    <cellStyle name="Note 5" xfId="85" xr:uid="{00000000-0005-0000-0000-000063000000}"/>
    <cellStyle name="Note 6" xfId="106" xr:uid="{24ADD730-3902-4CA8-A4A5-C5F0C83A0BD9}"/>
    <cellStyle name="Note 7" xfId="126" xr:uid="{ECE124BC-C80C-4F23-B298-6EBF91764B1E}"/>
    <cellStyle name="Note 8" xfId="146" xr:uid="{00957E60-407A-4929-922F-3C3C2953DFF2}"/>
    <cellStyle name="Note 9" xfId="167" xr:uid="{1EB5CDCE-817D-4287-8AAD-45B510C1C275}"/>
    <cellStyle name="Output" xfId="9" builtinId="21" customBuiltin="1"/>
    <cellStyle name="Title" xfId="104" builtinId="15" customBuiltin="1"/>
    <cellStyle name="Title 2" xfId="41" xr:uid="{00000000-0005-0000-0000-000065000000}"/>
    <cellStyle name="Title 3" xfId="166" xr:uid="{8D0BB277-BB12-4098-B244-E2B9A53E50F0}"/>
    <cellStyle name="Total" xfId="15" builtinId="25" customBuiltin="1"/>
    <cellStyle name="Warning Text" xfId="13" builtinId="11" customBuiltin="1"/>
  </cellStyles>
  <dxfs count="83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wrapText="1"/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font>
        <b/>
      </font>
    </dxf>
    <dxf>
      <font>
        <color rgb="FFFFC000"/>
      </font>
    </dxf>
    <dxf>
      <font>
        <b/>
      </font>
    </dxf>
    <dxf>
      <font>
        <color rgb="FF0070C0"/>
      </font>
    </dxf>
    <dxf>
      <font>
        <b/>
      </font>
    </dxf>
    <dxf>
      <font>
        <color rgb="FFFF0000"/>
      </font>
    </dxf>
    <dxf>
      <font>
        <b/>
      </font>
    </dxf>
    <dxf>
      <font>
        <color rgb="FFFFC000"/>
      </font>
    </dxf>
    <dxf>
      <font>
        <b/>
      </font>
    </dxf>
    <dxf>
      <font>
        <color rgb="FF0070C0"/>
      </font>
    </dxf>
    <dxf>
      <font>
        <b/>
      </font>
    </dxf>
    <dxf>
      <font>
        <color rgb="FFFF0000"/>
      </font>
    </dxf>
    <dxf>
      <font>
        <b/>
      </font>
    </dxf>
    <dxf>
      <font>
        <color rgb="FFFFC000"/>
      </font>
    </dxf>
    <dxf>
      <font>
        <b/>
      </font>
    </dxf>
    <dxf>
      <font>
        <color rgb="FF0070C0"/>
      </font>
    </dxf>
    <dxf>
      <font>
        <b/>
      </font>
    </dxf>
    <dxf>
      <font>
        <color rgb="FFFF0000"/>
      </font>
    </dxf>
    <dxf>
      <font>
        <b/>
      </font>
    </dxf>
    <dxf>
      <font>
        <color rgb="FFFFC000"/>
      </font>
    </dxf>
    <dxf>
      <font>
        <b/>
      </font>
    </dxf>
    <dxf>
      <font>
        <color rgb="FF0070C0"/>
      </font>
    </dxf>
    <dxf>
      <font>
        <b/>
      </font>
    </dxf>
    <dxf>
      <font>
        <color rgb="FFFF0000"/>
      </font>
    </dxf>
    <dxf>
      <font>
        <b/>
      </font>
    </dxf>
    <dxf>
      <font>
        <color rgb="FFFFC000"/>
      </font>
    </dxf>
    <dxf>
      <font>
        <b/>
      </font>
    </dxf>
    <dxf>
      <font>
        <color rgb="FF0070C0"/>
      </font>
    </dxf>
    <dxf>
      <font>
        <b/>
      </font>
    </dxf>
    <dxf>
      <font>
        <color rgb="FFFFC000"/>
      </font>
    </dxf>
    <dxf>
      <font>
        <b/>
      </font>
    </dxf>
    <dxf>
      <font>
        <color rgb="FF0070C0"/>
      </font>
    </dxf>
    <dxf>
      <font>
        <b/>
      </font>
    </dxf>
    <dxf>
      <font>
        <color rgb="FFFF0000"/>
      </font>
    </dxf>
    <dxf>
      <font>
        <b/>
      </font>
    </dxf>
    <dxf>
      <font>
        <color rgb="FFFFC000"/>
      </font>
    </dxf>
    <dxf>
      <font>
        <b/>
      </font>
    </dxf>
    <dxf>
      <font>
        <color rgb="FF0070C0"/>
      </font>
    </dxf>
    <dxf>
      <font>
        <b/>
      </font>
    </dxf>
    <dxf>
      <font>
        <color rgb="FFFF0000"/>
      </font>
    </dxf>
    <dxf>
      <font>
        <b/>
      </font>
    </dxf>
    <dxf>
      <numFmt numFmtId="2" formatCode="0.00"/>
    </dxf>
    <dxf>
      <numFmt numFmtId="2" formatCode="0.00"/>
    </dxf>
    <dxf>
      <font>
        <color rgb="FFFFC000"/>
      </font>
    </dxf>
    <dxf>
      <font>
        <b/>
      </font>
    </dxf>
    <dxf>
      <font>
        <b/>
      </font>
    </dxf>
    <dxf>
      <font>
        <b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ill>
        <patternFill>
          <bgColor theme="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wrapText="1"/>
    </dxf>
    <dxf>
      <alignment wrapText="1"/>
    </dxf>
    <dxf>
      <alignment wrapText="1"/>
    </dxf>
    <dxf>
      <numFmt numFmtId="2" formatCode="0.00"/>
    </dxf>
    <dxf>
      <numFmt numFmtId="2" formatCode="0.00"/>
    </dxf>
    <dxf>
      <numFmt numFmtId="4" formatCode="#,##0.00"/>
    </dxf>
    <dxf>
      <numFmt numFmtId="4" formatCode="#,##0.0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y Radomsky" refreshedDate="45468.281027430552" createdVersion="8" refreshedVersion="8" minRefreshableVersion="3" recordCount="1" xr:uid="{A1E42E71-111E-4B7D-B551-0F33A6946901}">
  <cacheSource type="worksheet">
    <worksheetSource ref="A1:AE2" sheet="ALL DATA"/>
  </cacheSource>
  <cacheFields count="31">
    <cacheField name="Date" numFmtId="0">
      <sharedItems/>
    </cacheField>
    <cacheField name="Division" numFmtId="0">
      <sharedItems count="3">
        <s v="PLEASURE"/>
        <s v="TRAIL" u="1"/>
        <s v="KOPPIE" u="1"/>
      </sharedItems>
    </cacheField>
    <cacheField name="Position" numFmtId="1">
      <sharedItems/>
    </cacheField>
    <cacheField name="Number" numFmtId="1">
      <sharedItems/>
    </cacheField>
    <cacheField name="Code" numFmtId="1">
      <sharedItems/>
    </cacheField>
    <cacheField name="Club" numFmtId="1">
      <sharedItems/>
    </cacheField>
    <cacheField name="Rider" numFmtId="1">
      <sharedItems count="50">
        <s v="DAVES  CHARLEEN"/>
        <s v="SCHLEMMER  LEANNE" u="1"/>
        <s v="JOUBERT  TJ" u="1"/>
        <s v="LUCOUW  NADIA" u="1"/>
        <s v="PHILLIPS  MICHELLE" u="1"/>
        <s v="PHILLIPS  REBECCA" u="1"/>
        <s v="PARTOVI  ABBY" u="1"/>
        <s v="WHEELER  MILLISSA" u="1"/>
        <s v="RADOMSKY  CINDY" u="1"/>
        <s v="BOEYENS  DEBBIE" u="1"/>
        <s v="ZIEHL  LARISHA" u="1"/>
        <s v="BURGER  LOUWRENS" u="1"/>
        <s v="LOURENS  ADONE" u="1"/>
        <s v="MCLEAN  BERNICE" u="1"/>
        <s v="VORSTER  PETRONELL" u="1"/>
        <s v="NYIRENDA  PANJI" u="1"/>
        <s v="STRAUSS  VERONICA" u="1"/>
        <s v="POTGIETER  DIRK" u="1"/>
        <s v="NEATE  MEGAN-AMY" u="1"/>
        <s v="KAYNE  ANNE-MARIE" u="1"/>
        <s v="VAN DER MERWE  CHRISTINE" u="1"/>
        <s v="STANDER  LIDA" u="1"/>
        <s v="BURGER  HEINRICH" u="1"/>
        <s v="BINET  BERNICE" u="1"/>
        <s v="PARTOVI  AMY" u="1"/>
        <s v="KENT  LIZ" u="1"/>
        <s v="SWART  NADIA" u="1"/>
        <s v="BOSCH  REINECKE" u="1"/>
        <s v="READINGS  LEILA" u="1"/>
        <s v="SMUTS  CARMIA" u="1"/>
        <s v="STEYN-KOTZE  JOLEEN" u="1"/>
        <s v="GEORGE  IAN" u="1"/>
        <s v="JUUL  ARIKE" u="1"/>
        <s v="GEORGE  MICHELLE" u="1"/>
        <s v="JUUL  CHRISTOPHER" u="1"/>
        <s v="VAN RENSBURG  MARET" u="1"/>
        <s v="BUTCHER  SIMON" u="1"/>
        <s v="MENZIES  ISABELLE" u="1"/>
        <s v="SWANEPOEL  LOUWMARIE" u="1"/>
        <s v="KOTZE  MARIKE" u="1"/>
        <s v="LAMBRECHTS  JUDY" u="1"/>
        <s v="MARAIS DE LANGE  ELRIKE" u="1"/>
        <s v="MILLAR  TRUDY" u="1"/>
        <s v="VAN ZYL  CARA" u="1"/>
        <s v="DU PLESSIS  KATHY" u="1"/>
        <s v="DU PLESSIS  KATELYN" u="1"/>
        <s v="BOSHOFF  SERENDA" u="1"/>
        <s v="JUUL  LIENKE" u="1"/>
        <s v="SAAIMAN  NADINE" u="1"/>
        <s v="WAHL  CARLEN" u="1"/>
      </sharedItems>
    </cacheField>
    <cacheField name="HORSE" numFmtId="0">
      <sharedItems count="51">
        <s v="SHES A DIVA"/>
        <s v="IM DONE RUNNIN" u="1"/>
        <s v="DASH" u="1"/>
        <s v="WELBECH INDIAN PRINCESS" u="1"/>
        <s v="KEI SOMMERSET" u="1"/>
        <s v="RED BARRON" u="1"/>
        <s v="BLOMMETJIE" u="1"/>
        <s v="GRINGO STAR" u="1"/>
        <s v="SILOAH DARDASHAN" u="1"/>
        <s v="FRIK-EL SOCKS" u="1"/>
        <s v="ARGO" u="1"/>
        <s v="DE WET" u="1"/>
        <s v="HEART" u="1"/>
        <s v="BELLOOSA TAZANNE" u="1"/>
        <s v="VAN DER WATH ABNER" u="1"/>
        <s v="MEADOWLARK TOBYS DOUBLE O SEVEN" u="1"/>
        <s v="JESSICA" u="1"/>
        <s v="JUA-MON HELIOS" u="1"/>
        <s v="SHABAZ EL ZAIM" u="1"/>
        <s v="ANGEL" u="1"/>
        <s v="CASPER" u="1"/>
        <s v="SAB KROG CARINDA" u="1"/>
        <s v="BOB BAILEY" u="1"/>
        <s v="SIDI PAULA" u="1"/>
        <s v="EL GALAL LUCILLE" u="1"/>
        <s v="OLYMPUS BOESMAN" u="1"/>
        <s v="PABLO PICASSO" u="1"/>
        <s v="JORIA VERNI" u="1"/>
        <s v="FAR HILLS ZODIAC" u="1"/>
        <s v="PEPSI" u="1"/>
        <s v="LUKA" u="1"/>
        <s v="DRAFTIQUE PHOEBE" u="1"/>
        <s v="PANDORAS SECRET (PHOEBE)" u="1"/>
        <s v="ARISTON" u="1"/>
        <s v="LUNA PANDORA" u="1"/>
        <s v="ACHILLE" u="1"/>
        <s v="KARORADO CASPER (AKA SPOOK)" u="1"/>
        <s v="HUNTERS COLONEL CUSTARD FLYER" u="1"/>
        <s v="BELLISIMA PRINCESS BRONWYN" u="1"/>
        <s v="SLUYSWYK JOOP" u="1"/>
        <s v="IMPENDULO TRUE BLUE" u="1"/>
        <s v="TIAAN'S SIX SHOOTER" u="1"/>
        <s v="CLIFFORD ROSE QUARTZ" u="1"/>
        <s v="BONKIGE BOSMAR RED-ROBBIN" u="1"/>
        <s v="MAVERICK" u="1"/>
        <s v="ALIEB" u="1"/>
        <s v="BLOK GRACE" u="1"/>
        <s v="PROUD AFRICAN" u="1"/>
        <s v="TRIXIE" u="1"/>
        <s v="SEEPSTEEN REITZ" u="1"/>
        <s v="POTFONTEIN SHARAPOVA" u="1"/>
      </sharedItems>
    </cacheField>
    <cacheField name="Ride Type" numFmtId="0">
      <sharedItems/>
    </cacheField>
    <cacheField name="Distance" numFmtId="2">
      <sharedItems containsSemiMixedTypes="0" containsString="0" containsNumber="1" minValue="20.5" maxValue="20.5"/>
    </cacheField>
    <cacheField name="Division2" numFmtId="0">
      <sharedItems/>
    </cacheField>
    <cacheField name="Ride" numFmtId="0">
      <sharedItems/>
    </cacheField>
    <cacheField name="Nominated Speed" numFmtId="4">
      <sharedItems containsSemiMixedTypes="0" containsString="0" containsNumber="1" containsInteger="1" minValue="10" maxValue="10"/>
    </cacheField>
    <cacheField name="Actual Speed" numFmtId="4">
      <sharedItems containsSemiMixedTypes="0" containsString="0" containsNumber="1" minValue="9.9168479999999999" maxValue="9.9168479999999999"/>
    </cacheField>
    <cacheField name="Error Leg 1" numFmtId="4">
      <sharedItems containsSemiMixedTypes="0" containsString="0" containsNumber="1" minValue="0.18" maxValue="0.18"/>
    </cacheField>
    <cacheField name="Error Leg 2" numFmtId="4">
      <sharedItems containsSemiMixedTypes="0" containsString="0" containsNumber="1" minValue="0.03" maxValue="0.03"/>
    </cacheField>
    <cacheField name="Error Leg 3" numFmtId="4">
      <sharedItems containsSemiMixedTypes="0" containsString="0" containsNumber="1" containsInteger="1" minValue="0" maxValue="0"/>
    </cacheField>
    <cacheField name="Total Error" numFmtId="4">
      <sharedItems containsSemiMixedTypes="0" containsString="0" containsNumber="1" minValue="0.21" maxValue="0.21"/>
    </cacheField>
    <cacheField name="HMS POINTS" numFmtId="4">
      <sharedItems containsSemiMixedTypes="0" containsString="0" containsNumber="1" minValue="18.45" maxValue="18.45"/>
    </cacheField>
    <cacheField name="VET POINTS" numFmtId="4">
      <sharedItems containsSemiMixedTypes="0" containsString="0" containsNumber="1" minValue="19.13" maxValue="19.13"/>
    </cacheField>
    <cacheField name="TIME POINTS" numFmtId="4">
      <sharedItems containsSemiMixedTypes="0" containsString="0" containsNumber="1" minValue="20.059999999999999" maxValue="20.059999999999999"/>
    </cacheField>
    <cacheField name="Total Points" numFmtId="4">
      <sharedItems containsSemiMixedTypes="0" containsString="0" containsNumber="1" minValue="57.64" maxValue="57.64"/>
    </cacheField>
    <cacheField name="ACTUAL POINTS" numFmtId="4">
      <sharedItems containsSemiMixedTypes="0" containsString="0" containsNumber="1" minValue="19.21" maxValue="19.21"/>
    </cacheField>
    <cacheField name="DISQ" numFmtId="4">
      <sharedItems containsNonDate="0" containsString="0" containsBlank="1"/>
    </cacheField>
    <cacheField name="REASON" numFmtId="4">
      <sharedItems containsNonDate="0" containsString="0" containsBlank="1"/>
    </cacheField>
    <cacheField name="Standardised Distance" numFmtId="4">
      <sharedItems containsSemiMixedTypes="0" containsString="0" containsNumber="1" containsInteger="1" minValue="20" maxValue="20"/>
    </cacheField>
    <cacheField name="HMS points corrected " numFmtId="4">
      <sharedItems containsSemiMixedTypes="0" containsString="0" containsNumber="1" containsInteger="1" minValue="18" maxValue="18"/>
    </cacheField>
    <cacheField name="Vet points corrected" numFmtId="4">
      <sharedItems containsSemiMixedTypes="0" containsString="0" containsNumber="1" minValue="18.663414634146342" maxValue="18.663414634146342"/>
    </cacheField>
    <cacheField name="Time points corrected" numFmtId="4">
      <sharedItems containsSemiMixedTypes="0" containsString="0" containsNumber="1" minValue="19.570731707317073" maxValue="19.570731707317073"/>
    </cacheField>
    <cacheField name="Actual Points corrected" numFmtId="4">
      <sharedItems containsSemiMixedTypes="0" containsString="0" containsNumber="1" minValue="18.741463414634147" maxValue="18.741463414634147"/>
    </cacheField>
    <cacheField name="TEAM" numFmtId="1">
      <sharedItems containsBlank="1" count="10">
        <s v="GAUTENG YELLOW"/>
        <s v="ECCTRA" u="1"/>
        <m u="1"/>
        <s v="NW T" u="1"/>
        <s v="GP P 1" u="1"/>
        <s v="N" u="1"/>
        <s v="NW P" u="1"/>
        <s v="EC P" u="1"/>
        <s v="WC P 1" u="1"/>
        <s v="WC P 2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y Radomsky" refreshedDate="45468.281027546298" createdVersion="8" refreshedVersion="8" minRefreshableVersion="3" recordCount="1" xr:uid="{CB2E80EB-840F-4809-863E-950948BD9864}">
  <cacheSource type="worksheet">
    <worksheetSource ref="A1:AF2" sheet="ALL DATA"/>
  </cacheSource>
  <cacheFields count="32">
    <cacheField name="Date" numFmtId="0">
      <sharedItems/>
    </cacheField>
    <cacheField name="Division" numFmtId="0">
      <sharedItems count="3">
        <s v="PLEASURE"/>
        <s v="TRAIL" u="1"/>
        <s v="KOPPIE" u="1"/>
      </sharedItems>
    </cacheField>
    <cacheField name="Position" numFmtId="1">
      <sharedItems/>
    </cacheField>
    <cacheField name="Number" numFmtId="1">
      <sharedItems/>
    </cacheField>
    <cacheField name="Code" numFmtId="1">
      <sharedItems/>
    </cacheField>
    <cacheField name="Club" numFmtId="1">
      <sharedItems/>
    </cacheField>
    <cacheField name="Rider" numFmtId="1">
      <sharedItems count="50">
        <s v="DAVES  CHARLEEN"/>
        <s v="SCHLEMMER  LEANNE" u="1"/>
        <s v="JOUBERT  TJ" u="1"/>
        <s v="LUCOUW  NADIA" u="1"/>
        <s v="PHILLIPS  MICHELLE" u="1"/>
        <s v="PHILLIPS  REBECCA" u="1"/>
        <s v="PARTOVI  ABBY" u="1"/>
        <s v="WHEELER  MILLISSA" u="1"/>
        <s v="RADOMSKY  CINDY" u="1"/>
        <s v="BOEYENS  DEBBIE" u="1"/>
        <s v="ZIEHL  LARISHA" u="1"/>
        <s v="BURGER  LOUWRENS" u="1"/>
        <s v="LOURENS  ADONE" u="1"/>
        <s v="MCLEAN  BERNICE" u="1"/>
        <s v="VORSTER  PETRONELL" u="1"/>
        <s v="NYIRENDA  PANJI" u="1"/>
        <s v="STRAUSS  VERONICA" u="1"/>
        <s v="POTGIETER  DIRK" u="1"/>
        <s v="NEATE  MEGAN-AMY" u="1"/>
        <s v="KAYNE  ANNE-MARIE" u="1"/>
        <s v="VAN DER MERWE  CHRISTINE" u="1"/>
        <s v="STANDER  LIDA" u="1"/>
        <s v="BURGER  HEINRICH" u="1"/>
        <s v="BINET  BERNICE" u="1"/>
        <s v="PARTOVI  AMY" u="1"/>
        <s v="KENT  LIZ" u="1"/>
        <s v="SWART  NADIA" u="1"/>
        <s v="BOSCH  REINECKE" u="1"/>
        <s v="READINGS  LEILA" u="1"/>
        <s v="SMUTS  CARMIA" u="1"/>
        <s v="STEYN-KOTZE  JOLEEN" u="1"/>
        <s v="GEORGE  IAN" u="1"/>
        <s v="JUUL  ARIKE" u="1"/>
        <s v="GEORGE  MICHELLE" u="1"/>
        <s v="JUUL  CHRISTOPHER" u="1"/>
        <s v="VAN RENSBURG  MARET" u="1"/>
        <s v="BUTCHER  SIMON" u="1"/>
        <s v="MENZIES  ISABELLE" u="1"/>
        <s v="SWANEPOEL  LOUWMARIE" u="1"/>
        <s v="KOTZE  MARIKE" u="1"/>
        <s v="LAMBRECHTS  JUDY" u="1"/>
        <s v="MARAIS DE LANGE  ELRIKE" u="1"/>
        <s v="MILLAR  TRUDY" u="1"/>
        <s v="VAN ZYL  CARA" u="1"/>
        <s v="DU PLESSIS  KATHY" u="1"/>
        <s v="DU PLESSIS  KATELYN" u="1"/>
        <s v="BOSHOFF  SERENDA" u="1"/>
        <s v="JUUL  LIENKE" u="1"/>
        <s v="SAAIMAN  NADINE" u="1"/>
        <s v="WAHL  CARLEN" u="1"/>
      </sharedItems>
    </cacheField>
    <cacheField name="HORSE" numFmtId="0">
      <sharedItems count="51">
        <s v="SHES A DIVA"/>
        <s v="IM DONE RUNNIN" u="1"/>
        <s v="DASH" u="1"/>
        <s v="WELBECH INDIAN PRINCESS" u="1"/>
        <s v="KEI SOMMERSET" u="1"/>
        <s v="RED BARRON" u="1"/>
        <s v="BLOMMETJIE" u="1"/>
        <s v="GRINGO STAR" u="1"/>
        <s v="SILOAH DARDASHAN" u="1"/>
        <s v="FRIK-EL SOCKS" u="1"/>
        <s v="ARGO" u="1"/>
        <s v="DE WET" u="1"/>
        <s v="HEART" u="1"/>
        <s v="BELLOOSA TAZANNE" u="1"/>
        <s v="VAN DER WATH ABNER" u="1"/>
        <s v="MEADOWLARK TOBYS DOUBLE O SEVEN" u="1"/>
        <s v="JESSICA" u="1"/>
        <s v="JUA-MON HELIOS" u="1"/>
        <s v="SHABAZ EL ZAIM" u="1"/>
        <s v="ANGEL" u="1"/>
        <s v="CASPER" u="1"/>
        <s v="SAB KROG CARINDA" u="1"/>
        <s v="BOB BAILEY" u="1"/>
        <s v="SIDI PAULA" u="1"/>
        <s v="EL GALAL LUCILLE" u="1"/>
        <s v="OLYMPUS BOESMAN" u="1"/>
        <s v="PABLO PICASSO" u="1"/>
        <s v="JORIA VERNI" u="1"/>
        <s v="FAR HILLS ZODIAC" u="1"/>
        <s v="PEPSI" u="1"/>
        <s v="LUKA" u="1"/>
        <s v="DRAFTIQUE PHOEBE" u="1"/>
        <s v="PANDORAS SECRET (PHOEBE)" u="1"/>
        <s v="ARISTON" u="1"/>
        <s v="LUNA PANDORA" u="1"/>
        <s v="ACHILLE" u="1"/>
        <s v="KARORADO CASPER (AKA SPOOK)" u="1"/>
        <s v="HUNTERS COLONEL CUSTARD FLYER" u="1"/>
        <s v="BELLISIMA PRINCESS BRONWYN" u="1"/>
        <s v="SLUYSWYK JOOP" u="1"/>
        <s v="IMPENDULO TRUE BLUE" u="1"/>
        <s v="TIAAN'S SIX SHOOTER" u="1"/>
        <s v="CLIFFORD ROSE QUARTZ" u="1"/>
        <s v="BONKIGE BOSMAR RED-ROBBIN" u="1"/>
        <s v="MAVERICK" u="1"/>
        <s v="ALIEB" u="1"/>
        <s v="BLOK GRACE" u="1"/>
        <s v="PROUD AFRICAN" u="1"/>
        <s v="TRIXIE" u="1"/>
        <s v="SEEPSTEEN REITZ" u="1"/>
        <s v="POTFONTEIN SHARAPOVA" u="1"/>
      </sharedItems>
    </cacheField>
    <cacheField name="Ride Type" numFmtId="0">
      <sharedItems/>
    </cacheField>
    <cacheField name="Distance" numFmtId="2">
      <sharedItems containsSemiMixedTypes="0" containsString="0" containsNumber="1" minValue="20.5" maxValue="20.5"/>
    </cacheField>
    <cacheField name="Division2" numFmtId="0">
      <sharedItems/>
    </cacheField>
    <cacheField name="Ride" numFmtId="0">
      <sharedItems/>
    </cacheField>
    <cacheField name="Nominated Speed" numFmtId="4">
      <sharedItems containsSemiMixedTypes="0" containsString="0" containsNumber="1" containsInteger="1" minValue="10" maxValue="10"/>
    </cacheField>
    <cacheField name="Actual Speed" numFmtId="4">
      <sharedItems containsSemiMixedTypes="0" containsString="0" containsNumber="1" minValue="9.9168479999999999" maxValue="9.9168479999999999"/>
    </cacheField>
    <cacheField name="Error Leg 1" numFmtId="4">
      <sharedItems containsSemiMixedTypes="0" containsString="0" containsNumber="1" minValue="0.18" maxValue="0.18"/>
    </cacheField>
    <cacheField name="Error Leg 2" numFmtId="4">
      <sharedItems containsSemiMixedTypes="0" containsString="0" containsNumber="1" minValue="0.03" maxValue="0.03"/>
    </cacheField>
    <cacheField name="Error Leg 3" numFmtId="4">
      <sharedItems containsSemiMixedTypes="0" containsString="0" containsNumber="1" containsInteger="1" minValue="0" maxValue="0"/>
    </cacheField>
    <cacheField name="Total Error" numFmtId="4">
      <sharedItems containsSemiMixedTypes="0" containsString="0" containsNumber="1" minValue="0.21" maxValue="0.21"/>
    </cacheField>
    <cacheField name="HMS POINTS" numFmtId="4">
      <sharedItems containsSemiMixedTypes="0" containsString="0" containsNumber="1" minValue="18.45" maxValue="18.45"/>
    </cacheField>
    <cacheField name="VET POINTS" numFmtId="4">
      <sharedItems containsSemiMixedTypes="0" containsString="0" containsNumber="1" minValue="19.13" maxValue="19.13"/>
    </cacheField>
    <cacheField name="TIME POINTS" numFmtId="4">
      <sharedItems containsSemiMixedTypes="0" containsString="0" containsNumber="1" minValue="20.059999999999999" maxValue="20.059999999999999"/>
    </cacheField>
    <cacheField name="Total Points" numFmtId="4">
      <sharedItems containsSemiMixedTypes="0" containsString="0" containsNumber="1" minValue="57.64" maxValue="57.64"/>
    </cacheField>
    <cacheField name="ACTUAL POINTS" numFmtId="4">
      <sharedItems containsSemiMixedTypes="0" containsString="0" containsNumber="1" minValue="19.21" maxValue="19.21"/>
    </cacheField>
    <cacheField name="DISQ" numFmtId="4">
      <sharedItems containsNonDate="0" containsString="0" containsBlank="1"/>
    </cacheField>
    <cacheField name="REASON" numFmtId="4">
      <sharedItems containsNonDate="0" containsString="0" containsBlank="1"/>
    </cacheField>
    <cacheField name="Standardised Distance" numFmtId="4">
      <sharedItems containsSemiMixedTypes="0" containsString="0" containsNumber="1" containsInteger="1" minValue="20" maxValue="20"/>
    </cacheField>
    <cacheField name="HMS points corrected " numFmtId="4">
      <sharedItems containsSemiMixedTypes="0" containsString="0" containsNumber="1" containsInteger="1" minValue="18" maxValue="18"/>
    </cacheField>
    <cacheField name="Vet points corrected" numFmtId="4">
      <sharedItems containsSemiMixedTypes="0" containsString="0" containsNumber="1" minValue="18.663414634146342" maxValue="18.663414634146342"/>
    </cacheField>
    <cacheField name="Time points corrected" numFmtId="4">
      <sharedItems containsSemiMixedTypes="0" containsString="0" containsNumber="1" minValue="19.570731707317073" maxValue="19.570731707317073"/>
    </cacheField>
    <cacheField name="Actual Points corrected" numFmtId="4">
      <sharedItems containsSemiMixedTypes="0" containsString="0" containsNumber="1" minValue="18.741463414634147" maxValue="18.741463414634147"/>
    </cacheField>
    <cacheField name="TEAM" numFmtId="1">
      <sharedItems/>
    </cacheField>
    <cacheField name="ALL 3 DAYS" numFmtId="0">
      <sharedItems count="2">
        <s v="Y"/>
        <s v="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y Radomsky" refreshedDate="45491.567193750001" createdVersion="8" refreshedVersion="8" minRefreshableVersion="3" recordCount="100" xr:uid="{83B7F745-C6C1-4E0A-9EE9-E2803CD12B8A}">
  <cacheSource type="worksheet">
    <worksheetSource ref="A1:AF101" sheet="ALL DATA"/>
  </cacheSource>
  <cacheFields count="32">
    <cacheField name="Date" numFmtId="0">
      <sharedItems/>
    </cacheField>
    <cacheField name="Division" numFmtId="0">
      <sharedItems/>
    </cacheField>
    <cacheField name="Position" numFmtId="0">
      <sharedItems/>
    </cacheField>
    <cacheField name="Number" numFmtId="0">
      <sharedItems count="36">
        <s v="A244"/>
        <s v="A025"/>
        <s v="A024"/>
        <s v="A009"/>
        <s v="A240"/>
        <s v="A120"/>
        <s v="A001"/>
        <s v="A007"/>
        <s v="A213"/>
        <s v="A010"/>
        <s v="A128"/>
        <s v="A223"/>
        <s v="A119"/>
        <s v="A252"/>
        <s v="A093"/>
        <s v="A094"/>
        <s v="A222"/>
        <s v="A095"/>
        <s v="A245"/>
        <s v="A047"/>
        <s v="A221"/>
        <s v="A263"/>
        <s v="A261"/>
        <s v="A237"/>
        <s v="A238"/>
        <s v="A256"/>
        <s v="A172"/>
        <s v="A212"/>
        <s v="A204"/>
        <s v="A203"/>
        <s v="A194"/>
        <s v="A161"/>
        <s v="A138"/>
        <s v="A239"/>
        <s v="A196"/>
        <s v="A151"/>
      </sharedItems>
    </cacheField>
    <cacheField name="Code" numFmtId="0">
      <sharedItems/>
    </cacheField>
    <cacheField name="Club" numFmtId="1">
      <sharedItems/>
    </cacheField>
    <cacheField name="Rider" numFmtId="0">
      <sharedItems count="36">
        <s v="DAVES  CHARLEEN"/>
        <s v="VORSTER  PETRONELL"/>
        <s v="POTGIETER  DIRK"/>
        <s v="CARR  NICI"/>
        <s v="CARR  DANIEL"/>
        <s v="VIVIER  CHRISTINE"/>
        <s v="RADOMSKY  CINDY"/>
        <s v="RADOMSKY  PAUL"/>
        <s v="REYNEKE  KAY-LEE"/>
        <s v="MCCORMACK  MEGAN"/>
        <s v="KOTZE  MARIKE"/>
        <s v="HEYNS  LIBE"/>
        <s v="SWANEPOEL  LOUWMARIE"/>
        <s v="UYS  LIENKE"/>
        <s v="GEORGE  IAN"/>
        <s v="GEORGE  MICHELLE"/>
        <s v="ARTHUR  VERONIQUE"/>
        <s v="DU PLESSIS  KATHY"/>
        <s v="DU PLESSIS  KARLA"/>
        <s v="MENZIES  ISABELLE"/>
        <s v="DRAKE  BERNIA"/>
        <s v="KOTZE  LIEZL"/>
        <s v="KOTZE  HELETTE"/>
        <s v="RAMSAY  LAUREN"/>
        <s v="STAFFEN  KRYSTEN"/>
        <s v="MOORCROFT  ROY"/>
        <s v="HEGER  ANNETTE"/>
        <s v="WHEELER  MILLISSA"/>
        <s v="HEGER  REBECCA"/>
        <s v="JOUBERT  TJ"/>
        <s v="SCHLEMMER  LEANNE"/>
        <s v="PHILLIPS  MICHELLE"/>
        <s v="PARTOVI  AMY"/>
        <s v="LENNOX  KENNA JAYE"/>
        <s v="PHILLIPS  REBECCA"/>
        <s v="PARTOVI  ABBY"/>
      </sharedItems>
    </cacheField>
    <cacheField name="HORSE" numFmtId="0">
      <sharedItems count="36">
        <s v="SHES A DIVA"/>
        <s v="FS SO MAGIC"/>
        <s v="JUA - MON HELIOS"/>
        <s v="GUIZAR MONTANA"/>
        <s v="PHUKA VUMA"/>
        <s v="JONI HASNA"/>
        <s v="ZERAH"/>
        <s v="SADIIQ GRAANIT"/>
        <s v="COSMIC HERA (AMBER)"/>
        <s v="AL-SHAMA SHARIF"/>
        <s v="KARORADO MULAN"/>
        <s v="LORMAR SHIELD"/>
        <s v="SLUYSWYK JOOP"/>
        <s v="HARLIE"/>
        <s v="PANDORAS SECRET (PHOEBE)"/>
        <s v="LUNA PANDORA"/>
        <s v="MIENKE"/>
        <s v="SICADA FADJID"/>
        <s v="FATIMA"/>
        <s v="BELLISIMA PRINCESS BRONWYN"/>
        <s v="KLEINWITBERG FABIO"/>
        <s v="LORMAR PIET"/>
        <s v="DIXIE"/>
        <s v="VICE KING (VICO)"/>
        <s v="RSR TUBULAR BELL (BELL)"/>
        <s v="CHANCE"/>
        <s v="LORMAR OREGON"/>
        <s v="GRINGO STAR"/>
        <s v="BAYSWATER ROLO"/>
        <s v="DASH"/>
        <s v="IM DONE RUNNIN"/>
        <s v="KEI SOMMERSET"/>
        <s v="OLYMPUS BOESMAN"/>
        <s v="CASEY-Q"/>
        <s v="RED BARRON"/>
        <s v="BLOMMETJIE"/>
      </sharedItems>
    </cacheField>
    <cacheField name="Ride Type" numFmtId="0">
      <sharedItems/>
    </cacheField>
    <cacheField name="Distance" numFmtId="2">
      <sharedItems containsSemiMixedTypes="0" containsString="0" containsNumber="1" minValue="0" maxValue="40"/>
    </cacheField>
    <cacheField name="Division2" numFmtId="0">
      <sharedItems count="3">
        <s v="PLEASURE OPEN"/>
        <s v="PLEASURE JUNIOR"/>
        <s v="TRAIL OPEN"/>
      </sharedItems>
    </cacheField>
    <cacheField name="Ride" numFmtId="0">
      <sharedItems/>
    </cacheField>
    <cacheField name="Nominated Speed" numFmtId="0">
      <sharedItems containsSemiMixedTypes="0" containsString="0" containsNumber="1" containsInteger="1" minValue="0" maxValue="11"/>
    </cacheField>
    <cacheField name="Actual Speed" numFmtId="0">
      <sharedItems containsSemiMixedTypes="0" containsString="0" containsNumber="1" minValue="0" maxValue="11.16145"/>
    </cacheField>
    <cacheField name="Error Leg 1" numFmtId="0">
      <sharedItems containsSemiMixedTypes="0" containsString="0" containsNumber="1" minValue="0" maxValue="1.27"/>
    </cacheField>
    <cacheField name="Error Leg 2" numFmtId="0">
      <sharedItems containsSemiMixedTypes="0" containsString="0" containsNumber="1" minValue="0" maxValue="1.1499999999999999"/>
    </cacheField>
    <cacheField name="Error Leg 3" numFmtId="0">
      <sharedItems containsSemiMixedTypes="0" containsString="0" containsNumber="1" containsInteger="1" minValue="0" maxValue="0"/>
    </cacheField>
    <cacheField name="Total Error" numFmtId="0">
      <sharedItems containsSemiMixedTypes="0" containsString="0" containsNumber="1" minValue="0" maxValue="1.84"/>
    </cacheField>
    <cacheField name="HMS POINTS" numFmtId="0">
      <sharedItems containsSemiMixedTypes="0" containsString="0" containsNumber="1" minValue="0" maxValue="39.590000000000003"/>
    </cacheField>
    <cacheField name="VET POINTS" numFmtId="0">
      <sharedItems containsSemiMixedTypes="0" containsString="0" containsNumber="1" minValue="0" maxValue="33.33"/>
    </cacheField>
    <cacheField name="TIME POINTS" numFmtId="0">
      <sharedItems containsSemiMixedTypes="0" containsString="0" containsNumber="1" minValue="0" maxValue="39.81"/>
    </cacheField>
    <cacheField name="Total Points" numFmtId="0">
      <sharedItems containsSemiMixedTypes="0" containsString="0" containsNumber="1" minValue="0" maxValue="106.74"/>
    </cacheField>
    <cacheField name="ACTUAL POINTS" numFmtId="0">
      <sharedItems containsSemiMixedTypes="0" containsString="0" containsNumber="1" minValue="0" maxValue="35.58"/>
    </cacheField>
    <cacheField name="DISQ" numFmtId="0">
      <sharedItems containsBlank="1"/>
    </cacheField>
    <cacheField name="REASON" numFmtId="0">
      <sharedItems containsNonDate="0" containsString="0" containsBlank="1"/>
    </cacheField>
    <cacheField name="Standardised Distance" numFmtId="0">
      <sharedItems containsSemiMixedTypes="0" containsString="0" containsNumber="1" containsInteger="1" minValue="0" maxValue="40"/>
    </cacheField>
    <cacheField name="HMS points corrected " numFmtId="2">
      <sharedItems containsMixedTypes="1" containsNumber="1" minValue="0" maxValue="39.590000000000003"/>
    </cacheField>
    <cacheField name="Vet points corrected" numFmtId="2">
      <sharedItems containsMixedTypes="1" containsNumber="1" minValue="0" maxValue="33.33"/>
    </cacheField>
    <cacheField name="Time points corrected" numFmtId="2">
      <sharedItems containsMixedTypes="1" containsNumber="1" minValue="0" maxValue="39.81"/>
    </cacheField>
    <cacheField name="Actual Points corrected" numFmtId="2">
      <sharedItems containsMixedTypes="1" containsNumber="1" minValue="0" maxValue="35.58"/>
    </cacheField>
    <cacheField name="TEAM" numFmtId="0">
      <sharedItems containsBlank="1" count="8">
        <s v="GAUTENG YELLOW"/>
        <s v="GAUTENG BLUE"/>
        <m/>
        <s v="WECTRA BLUE"/>
        <s v="WECTRA RED"/>
        <s v="ECCTRA TEAM 2"/>
        <s v="ECCTRA JUNIOR TEAM"/>
        <s v="ECCTRA TEAM 1" u="1"/>
      </sharedItems>
    </cacheField>
    <cacheField name="ALL 3 DAYS" numFmtId="0">
      <sharedItems containsBlank="1" count="3">
        <s v="Y"/>
        <s v="N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15/06/2024"/>
    <x v="0"/>
    <s v="1"/>
    <s v="A244"/>
    <s v="A244"/>
    <s v="SUIKERBOS"/>
    <x v="0"/>
    <x v="0"/>
    <s v="MULTI DAY"/>
    <n v="20.5"/>
    <s v="PLEASURE OPEN"/>
    <s v="GP/NW NATIONALS DAY1"/>
    <n v="10"/>
    <n v="9.9168479999999999"/>
    <n v="0.18"/>
    <n v="0.03"/>
    <n v="0"/>
    <n v="0.21"/>
    <n v="18.45"/>
    <n v="19.13"/>
    <n v="20.059999999999999"/>
    <n v="57.64"/>
    <n v="19.21"/>
    <m/>
    <m/>
    <n v="20"/>
    <n v="18"/>
    <n v="18.663414634146342"/>
    <n v="19.570731707317073"/>
    <n v="18.741463414634147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15/06/2024"/>
    <x v="0"/>
    <s v="1"/>
    <s v="A244"/>
    <s v="A244"/>
    <s v="SUIKERBOS"/>
    <x v="0"/>
    <x v="0"/>
    <s v="MULTI DAY"/>
    <n v="20.5"/>
    <s v="PLEASURE OPEN"/>
    <s v="GP/NW NATIONALS DAY1"/>
    <n v="10"/>
    <n v="9.9168479999999999"/>
    <n v="0.18"/>
    <n v="0.03"/>
    <n v="0"/>
    <n v="0.21"/>
    <n v="18.45"/>
    <n v="19.13"/>
    <n v="20.059999999999999"/>
    <n v="57.64"/>
    <n v="19.21"/>
    <m/>
    <m/>
    <n v="20"/>
    <n v="18"/>
    <n v="18.663414634146342"/>
    <n v="19.570731707317073"/>
    <n v="18.741463414634147"/>
    <s v="GAUTENG YELLOW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s v="15/06/2024"/>
    <s v="PLEASURE"/>
    <s v="1"/>
    <x v="0"/>
    <s v="A244"/>
    <s v="SUIKERBOS"/>
    <x v="0"/>
    <x v="0"/>
    <s v="MULTI DAY"/>
    <n v="20.5"/>
    <x v="0"/>
    <s v="GP/NW NATIONALS DAY1"/>
    <n v="10"/>
    <n v="9.9168479999999999"/>
    <n v="0.18"/>
    <n v="0.03"/>
    <n v="0"/>
    <n v="0.21"/>
    <n v="18.45"/>
    <n v="19.13"/>
    <n v="20.059999999999999"/>
    <n v="57.64"/>
    <n v="19.21"/>
    <m/>
    <m/>
    <n v="20"/>
    <n v="18"/>
    <n v="18.663414634146342"/>
    <n v="19.570731707317073"/>
    <n v="18.741463414634147"/>
    <x v="0"/>
    <x v="0"/>
  </r>
  <r>
    <s v="15/06/2024"/>
    <s v="PLEASURE"/>
    <s v="2"/>
    <x v="1"/>
    <s v="A025"/>
    <s v="SUIKERBOS"/>
    <x v="1"/>
    <x v="1"/>
    <s v="MULTI DAY"/>
    <n v="20.5"/>
    <x v="0"/>
    <s v="GP/NW NATIONALS DAY1"/>
    <n v="10"/>
    <n v="9.8385169999999995"/>
    <n v="0.27"/>
    <n v="0.03"/>
    <n v="0"/>
    <n v="0.3"/>
    <n v="18.04"/>
    <n v="19.13"/>
    <n v="19.88"/>
    <n v="57.05"/>
    <n v="19.02"/>
    <m/>
    <m/>
    <n v="20"/>
    <n v="17.600000000000001"/>
    <n v="18.663414634146342"/>
    <n v="19.395121951219512"/>
    <n v="18.556097560975608"/>
    <x v="1"/>
    <x v="0"/>
  </r>
  <r>
    <s v="15/06/2024"/>
    <s v="PLEASURE"/>
    <s v="3"/>
    <x v="2"/>
    <s v="A024"/>
    <s v="SUIKERBOS"/>
    <x v="2"/>
    <x v="2"/>
    <s v="MULTI DAY"/>
    <n v="20.5"/>
    <x v="0"/>
    <s v="GP/NW NATIONALS DAY1"/>
    <n v="10"/>
    <n v="10.03955"/>
    <n v="7.0000000000000007E-2"/>
    <n v="0"/>
    <n v="0"/>
    <n v="7.0000000000000007E-2"/>
    <n v="17.22"/>
    <n v="17.079999999999998"/>
    <n v="20.350000000000001"/>
    <n v="54.65"/>
    <n v="18.22"/>
    <m/>
    <m/>
    <n v="20"/>
    <n v="16.8"/>
    <n v="16.663414634146342"/>
    <n v="19.853658536585368"/>
    <n v="17.775609756097559"/>
    <x v="0"/>
    <x v="0"/>
  </r>
  <r>
    <s v="15/06/2024"/>
    <s v="PLEASURE"/>
    <s v="4"/>
    <x v="3"/>
    <s v="A009"/>
    <s v="SUIKERBOS"/>
    <x v="3"/>
    <x v="3"/>
    <s v="MULTI DAY"/>
    <n v="20.5"/>
    <x v="0"/>
    <s v="GP/NW NATIONALS DAY1"/>
    <n v="10"/>
    <n v="10.07841"/>
    <n v="0.15"/>
    <n v="0.01"/>
    <n v="0"/>
    <n v="0.17"/>
    <n v="17.63"/>
    <n v="16.399999999999999"/>
    <n v="20.149999999999999"/>
    <n v="54.18"/>
    <n v="18.059999999999999"/>
    <m/>
    <m/>
    <n v="20"/>
    <n v="17.2"/>
    <n v="15.999999999999998"/>
    <n v="19.658536585365852"/>
    <n v="17.619512195121949"/>
    <x v="0"/>
    <x v="0"/>
  </r>
  <r>
    <s v="15/06/2024"/>
    <s v="PLEASURE"/>
    <s v="5"/>
    <x v="4"/>
    <s v="A240"/>
    <s v="SUIKERBOS"/>
    <x v="4"/>
    <x v="4"/>
    <s v="MULTI DAY"/>
    <n v="20.5"/>
    <x v="0"/>
    <s v="GP/NW NATIONALS DAY1"/>
    <n v="10"/>
    <n v="10.14513"/>
    <n v="0.28000000000000003"/>
    <n v="0.01"/>
    <n v="0"/>
    <n v="0.28999999999999998"/>
    <n v="15.99"/>
    <n v="17.77"/>
    <n v="19.89"/>
    <n v="53.65"/>
    <n v="17.88"/>
    <m/>
    <m/>
    <n v="20"/>
    <n v="15.600000000000001"/>
    <n v="17.336585365853658"/>
    <n v="19.404878048780489"/>
    <n v="17.443902439024392"/>
    <x v="1"/>
    <x v="0"/>
  </r>
  <r>
    <s v="15/06/2024"/>
    <s v="PLEASURE"/>
    <s v="6"/>
    <x v="5"/>
    <s v="A120"/>
    <s v="SUIKERBOS"/>
    <x v="5"/>
    <x v="5"/>
    <s v="MULTI DAY"/>
    <n v="20.5"/>
    <x v="0"/>
    <s v="GP/NW NATIONALS DAY1"/>
    <n v="10"/>
    <n v="10.10622"/>
    <n v="0.03"/>
    <n v="0.18"/>
    <n v="0"/>
    <n v="0.22"/>
    <n v="16.809999999999999"/>
    <n v="15.03"/>
    <n v="20.04"/>
    <n v="51.88"/>
    <n v="17.29"/>
    <m/>
    <m/>
    <n v="20"/>
    <n v="16.399999999999999"/>
    <n v="14.663414634146342"/>
    <n v="19.551219512195122"/>
    <n v="16.868292682926828"/>
    <x v="1"/>
    <x v="0"/>
  </r>
  <r>
    <s v="15/06/2024"/>
    <s v="PLEASURE "/>
    <s v="1"/>
    <x v="6"/>
    <s v="A001"/>
    <s v="SUIKERBOS"/>
    <x v="6"/>
    <x v="6"/>
    <s v="MULTI DAY"/>
    <n v="11"/>
    <x v="0"/>
    <s v="GP/NW NATIONALS DAY1"/>
    <n v="6"/>
    <n v="5.7427590000000004"/>
    <n v="0.25"/>
    <n v="0"/>
    <n v="0"/>
    <n v="0.25"/>
    <n v="10.51"/>
    <n v="10.45"/>
    <n v="10.53"/>
    <n v="31.49"/>
    <n v="10.5"/>
    <m/>
    <m/>
    <n v="10"/>
    <n v="9.5545454545454547"/>
    <n v="9.5"/>
    <n v="9.5727272727272723"/>
    <n v="9.5454545454545467"/>
    <x v="2"/>
    <x v="1"/>
  </r>
  <r>
    <s v="15/06/2024"/>
    <s v="PLEASURE "/>
    <s v="2"/>
    <x v="7"/>
    <s v="A007"/>
    <s v="SUIKERBOS"/>
    <x v="7"/>
    <x v="7"/>
    <s v="MULTI DAY"/>
    <n v="11"/>
    <x v="0"/>
    <s v="GP/NW NATIONALS DAY1"/>
    <n v="6"/>
    <n v="5.7868339999999998"/>
    <n v="0.21"/>
    <n v="0"/>
    <n v="0"/>
    <n v="0.21"/>
    <n v="11"/>
    <n v="9.35"/>
    <n v="10.61"/>
    <n v="30.96"/>
    <n v="10.32"/>
    <m/>
    <m/>
    <n v="10"/>
    <n v="10"/>
    <n v="8.5"/>
    <n v="9.6454545454545446"/>
    <n v="9.3818181818181827"/>
    <x v="2"/>
    <x v="1"/>
  </r>
  <r>
    <s v="16/06/2024"/>
    <s v="PLEASURE"/>
    <s v="1"/>
    <x v="0"/>
    <s v="A244"/>
    <s v="SUIKERBOS"/>
    <x v="0"/>
    <x v="0"/>
    <s v="MULTI DAY"/>
    <n v="18.899999999999999"/>
    <x v="0"/>
    <s v="GP/NW NATIONALS DAY2"/>
    <n v="10"/>
    <n v="10.23305"/>
    <n v="0.44"/>
    <n v="0.02"/>
    <n v="0"/>
    <n v="0.47"/>
    <n v="16.25"/>
    <n v="18.27"/>
    <n v="18.010000000000002"/>
    <n v="52.53"/>
    <n v="17.510000000000002"/>
    <m/>
    <m/>
    <n v="20"/>
    <n v="17.195767195767196"/>
    <n v="19.333333333333332"/>
    <n v="19.05820105820106"/>
    <n v="18.529100529100532"/>
    <x v="0"/>
    <x v="0"/>
  </r>
  <r>
    <s v="16/06/2024"/>
    <s v="PLEASURE"/>
    <s v="2"/>
    <x v="1"/>
    <s v="A025"/>
    <s v="SUIKERBOS"/>
    <x v="1"/>
    <x v="1"/>
    <s v="MULTI DAY"/>
    <n v="18.899999999999999"/>
    <x v="0"/>
    <s v="GP/NW NATIONALS DAY2"/>
    <n v="10"/>
    <n v="10.1526"/>
    <n v="0.32"/>
    <n v="0.01"/>
    <n v="0"/>
    <n v="0.34"/>
    <n v="16.63"/>
    <n v="17.010000000000002"/>
    <n v="18.239999999999998"/>
    <n v="51.88"/>
    <n v="17.29"/>
    <m/>
    <m/>
    <n v="20"/>
    <n v="17.597883597883598"/>
    <n v="18.000000000000004"/>
    <n v="19.301587301587301"/>
    <n v="18.296296296296298"/>
    <x v="1"/>
    <x v="0"/>
  </r>
  <r>
    <s v="16/06/2024"/>
    <s v="PLEASURE"/>
    <s v="3"/>
    <x v="5"/>
    <s v="A120"/>
    <s v="SUIKERBOS"/>
    <x v="5"/>
    <x v="5"/>
    <s v="MULTI DAY"/>
    <n v="18.899999999999999"/>
    <x v="0"/>
    <s v="GP/NW NATIONALS DAY2"/>
    <n v="10"/>
    <n v="10.01501"/>
    <n v="0.02"/>
    <n v="0"/>
    <n v="0"/>
    <n v="0.02"/>
    <n v="15.5"/>
    <n v="15.75"/>
    <n v="18.84"/>
    <n v="50.09"/>
    <n v="16.7"/>
    <m/>
    <m/>
    <n v="20"/>
    <n v="16.402116402116402"/>
    <n v="16.666666666666668"/>
    <n v="19.93650793650794"/>
    <n v="17.671957671957671"/>
    <x v="1"/>
    <x v="0"/>
  </r>
  <r>
    <s v="16/06/2024"/>
    <s v="PLEASURE"/>
    <s v="4"/>
    <x v="3"/>
    <s v="A009"/>
    <s v="SUIKERBOS"/>
    <x v="3"/>
    <x v="3"/>
    <s v="MULTI DAY"/>
    <n v="18.899999999999999"/>
    <x v="0"/>
    <s v="GP/NW NATIONALS DAY2"/>
    <n v="11"/>
    <n v="11.07268"/>
    <n v="0.14000000000000001"/>
    <n v="0"/>
    <n v="0"/>
    <n v="0.14000000000000001"/>
    <n v="14.36"/>
    <n v="17.010000000000002"/>
    <n v="18.649999999999999"/>
    <n v="50.02"/>
    <n v="16.670000000000002"/>
    <m/>
    <m/>
    <n v="20"/>
    <n v="15.195767195767196"/>
    <n v="18.000000000000004"/>
    <n v="19.735449735449734"/>
    <n v="17.640211640211643"/>
    <x v="0"/>
    <x v="0"/>
  </r>
  <r>
    <s v="16/06/2024"/>
    <s v="PLEASURE"/>
    <s v="5"/>
    <x v="2"/>
    <s v="A024"/>
    <s v="SUIKERBOS"/>
    <x v="2"/>
    <x v="2"/>
    <s v="MULTI DAY"/>
    <n v="18.899999999999999"/>
    <x v="0"/>
    <s v="GP/NW NATIONALS DAY2"/>
    <n v="11"/>
    <n v="10.996320000000001"/>
    <n v="0"/>
    <n v="0"/>
    <n v="0"/>
    <n v="0"/>
    <n v="16.63"/>
    <n v="14.49"/>
    <n v="18.89"/>
    <n v="50.01"/>
    <n v="16.670000000000002"/>
    <m/>
    <m/>
    <n v="20"/>
    <n v="17.597883597883598"/>
    <n v="15.333333333333334"/>
    <n v="19.989417989417994"/>
    <n v="17.640211640211643"/>
    <x v="0"/>
    <x v="0"/>
  </r>
  <r>
    <s v="16/06/2024"/>
    <s v="PLEASURE"/>
    <s v="6"/>
    <x v="4"/>
    <s v="A240"/>
    <s v="SUIKERBOS"/>
    <x v="4"/>
    <x v="4"/>
    <s v="MULTI DAY"/>
    <n v="18.899999999999999"/>
    <x v="0"/>
    <s v="GP/NW NATIONALS DAY2"/>
    <n v="11"/>
    <n v="11.16145"/>
    <n v="0.32"/>
    <n v="0"/>
    <n v="0"/>
    <n v="0.33"/>
    <n v="14.36"/>
    <n v="17.010000000000002"/>
    <n v="18.329999999999998"/>
    <n v="49.7"/>
    <n v="16.57"/>
    <m/>
    <m/>
    <n v="20"/>
    <n v="15.195767195767196"/>
    <n v="18.000000000000004"/>
    <n v="19.396825396825395"/>
    <n v="17.534391534391535"/>
    <x v="1"/>
    <x v="0"/>
  </r>
  <r>
    <s v="16/06/2024"/>
    <s v="PLEASURE"/>
    <s v="7"/>
    <x v="8"/>
    <s v="A213"/>
    <s v="PLATINUM"/>
    <x v="8"/>
    <x v="8"/>
    <s v="SINGLE DAY"/>
    <n v="18.899999999999999"/>
    <x v="0"/>
    <s v="GP/NW NATIONALS DAY2"/>
    <n v="10"/>
    <n v="10.10319"/>
    <n v="0.17"/>
    <n v="0.03"/>
    <n v="0"/>
    <n v="0.2"/>
    <n v="12.47"/>
    <n v="15.12"/>
    <n v="18.510000000000002"/>
    <n v="46.1"/>
    <n v="15.37"/>
    <m/>
    <m/>
    <n v="20"/>
    <n v="13.195767195767198"/>
    <n v="16"/>
    <n v="19.587301587301592"/>
    <n v="16.264550264550266"/>
    <x v="2"/>
    <x v="1"/>
  </r>
  <r>
    <s v="16/06/2024"/>
    <s v="PLEASURE "/>
    <s v="1"/>
    <x v="6"/>
    <s v="A001"/>
    <s v="SUIKERBOS"/>
    <x v="6"/>
    <x v="6"/>
    <s v="MULTI DAY"/>
    <n v="9.5"/>
    <x v="0"/>
    <s v="GP/NW NATIONALS DAY2"/>
    <n v="7"/>
    <n v="7.0428189999999997"/>
    <n v="0.04"/>
    <n v="0"/>
    <n v="0"/>
    <n v="0.04"/>
    <n v="8.8699999999999992"/>
    <n v="9.0299999999999994"/>
    <n v="9.44"/>
    <n v="27.34"/>
    <n v="9.11"/>
    <m/>
    <m/>
    <n v="10"/>
    <n v="9.3368421052631572"/>
    <n v="9.5052631578947366"/>
    <n v="9.9368421052631568"/>
    <n v="9.5894736842105246"/>
    <x v="2"/>
    <x v="1"/>
  </r>
  <r>
    <s v="16/06/2024"/>
    <s v="PLEASURE "/>
    <s v="2"/>
    <x v="7"/>
    <s v="A007"/>
    <s v="SUIKERBOS"/>
    <x v="7"/>
    <x v="7"/>
    <s v="MULTI DAY"/>
    <n v="9.5"/>
    <x v="0"/>
    <s v="GP/NW NATIONALS DAY2"/>
    <n v="7"/>
    <n v="7.1220319999999999"/>
    <n v="0.12"/>
    <n v="0"/>
    <n v="0"/>
    <n v="0.12"/>
    <n v="8.44"/>
    <n v="8.5500000000000007"/>
    <n v="9.33"/>
    <n v="26.32"/>
    <n v="8.77"/>
    <m/>
    <m/>
    <n v="10"/>
    <n v="8.8842105263157887"/>
    <n v="9"/>
    <n v="9.8210526315789473"/>
    <n v="9.2315789473684209"/>
    <x v="2"/>
    <x v="1"/>
  </r>
  <r>
    <s v="17/06/2024"/>
    <s v="PLEASURE"/>
    <s v="1"/>
    <x v="3"/>
    <s v="A009"/>
    <s v="SUIKERBOS"/>
    <x v="3"/>
    <x v="3"/>
    <s v="MULTI DAY"/>
    <n v="20.399999999999999"/>
    <x v="0"/>
    <s v="GP/NW NATIONALS DAY3"/>
    <n v="11"/>
    <n v="11.02896"/>
    <n v="0.05"/>
    <n v="0"/>
    <n v="0"/>
    <n v="0.06"/>
    <n v="17.54"/>
    <n v="17.68"/>
    <n v="20.28"/>
    <n v="55.5"/>
    <n v="18.5"/>
    <m/>
    <m/>
    <n v="20"/>
    <n v="17.196078431372548"/>
    <n v="17.333333333333336"/>
    <n v="19.882352941176475"/>
    <n v="18.137254901960787"/>
    <x v="0"/>
    <x v="0"/>
  </r>
  <r>
    <s v="17/06/2024"/>
    <s v="PLEASURE"/>
    <s v="2"/>
    <x v="0"/>
    <s v="A244"/>
    <s v="SUIKERBOS"/>
    <x v="0"/>
    <x v="0"/>
    <s v="MULTI DAY"/>
    <n v="20.399999999999999"/>
    <x v="0"/>
    <s v="GP/NW NATIONALS DAY3"/>
    <n v="10"/>
    <n v="9.9853559999999995"/>
    <n v="0.21"/>
    <n v="0.27"/>
    <n v="0"/>
    <n v="0.49"/>
    <n v="16.73"/>
    <n v="19.04"/>
    <n v="19.39"/>
    <n v="55.16"/>
    <n v="18.39"/>
    <m/>
    <m/>
    <n v="20"/>
    <n v="16.401960784313726"/>
    <n v="18.666666666666668"/>
    <n v="19.009803921568629"/>
    <n v="18.029411764705884"/>
    <x v="0"/>
    <x v="0"/>
  </r>
  <r>
    <s v="17/06/2024"/>
    <s v="PLEASURE"/>
    <s v="3"/>
    <x v="1"/>
    <s v="A025"/>
    <s v="SUIKERBOS"/>
    <x v="1"/>
    <x v="1"/>
    <s v="MULTI DAY"/>
    <n v="20.399999999999999"/>
    <x v="0"/>
    <s v="GP/NW NATIONALS DAY3"/>
    <n v="10"/>
    <n v="9.9345809999999997"/>
    <n v="0.11"/>
    <n v="0.26"/>
    <n v="0"/>
    <n v="0.38"/>
    <n v="17.54"/>
    <n v="17.68"/>
    <n v="19.62"/>
    <n v="54.84"/>
    <n v="18.28"/>
    <m/>
    <m/>
    <n v="20"/>
    <n v="17.196078431372548"/>
    <n v="17.333333333333336"/>
    <n v="19.235294117647062"/>
    <n v="17.921568627450984"/>
    <x v="1"/>
    <x v="0"/>
  </r>
  <r>
    <s v="17/06/2024"/>
    <s v="PLEASURE"/>
    <s v="4"/>
    <x v="4"/>
    <s v="A240"/>
    <s v="SUIKERBOS"/>
    <x v="4"/>
    <x v="4"/>
    <s v="MULTI DAY"/>
    <n v="20.399999999999999"/>
    <x v="0"/>
    <s v="GP/NW NATIONALS DAY3"/>
    <n v="11"/>
    <n v="11.11393"/>
    <n v="0.19"/>
    <n v="0.02"/>
    <n v="0"/>
    <n v="0.21"/>
    <n v="15.91"/>
    <n v="18.36"/>
    <n v="20"/>
    <n v="54.27"/>
    <n v="18.09"/>
    <m/>
    <m/>
    <n v="20"/>
    <n v="15.598039215686278"/>
    <n v="18"/>
    <n v="19.607843137254903"/>
    <n v="17.735294117647062"/>
    <x v="1"/>
    <x v="0"/>
  </r>
  <r>
    <s v="17/06/2024"/>
    <s v="PLEASURE"/>
    <s v="5"/>
    <x v="2"/>
    <s v="A024"/>
    <s v="SUIKERBOS"/>
    <x v="2"/>
    <x v="2"/>
    <s v="MULTI DAY"/>
    <n v="20.399999999999999"/>
    <x v="0"/>
    <s v="GP/NW NATIONALS DAY3"/>
    <n v="11"/>
    <n v="10.99333"/>
    <n v="0"/>
    <n v="0"/>
    <n v="0"/>
    <n v="0.01"/>
    <n v="16.73"/>
    <n v="17"/>
    <n v="20.38"/>
    <n v="54.11"/>
    <n v="18.04"/>
    <m/>
    <m/>
    <n v="20"/>
    <n v="16.401960784313726"/>
    <n v="16.666666666666668"/>
    <n v="19.980392156862745"/>
    <n v="17.686274509803923"/>
    <x v="0"/>
    <x v="0"/>
  </r>
  <r>
    <s v="17/06/2024"/>
    <s v="PLEASURE"/>
    <s v="6"/>
    <x v="5"/>
    <s v="A120"/>
    <s v="SUIKERBOS"/>
    <x v="5"/>
    <x v="5"/>
    <s v="MULTI DAY"/>
    <n v="20.399999999999999"/>
    <x v="0"/>
    <s v="GP/NW NATIONALS DAY3"/>
    <n v="11"/>
    <n v="11.128360000000001"/>
    <n v="0.2"/>
    <n v="0.04"/>
    <n v="0"/>
    <n v="0.24"/>
    <n v="16.73"/>
    <n v="16.32"/>
    <n v="19.940000000000001"/>
    <n v="52.99"/>
    <n v="17.66"/>
    <m/>
    <m/>
    <n v="20"/>
    <n v="16.401960784313726"/>
    <n v="16"/>
    <n v="19.549019607843139"/>
    <n v="17.313725490196077"/>
    <x v="1"/>
    <x v="0"/>
  </r>
  <r>
    <s v="26/04/2024"/>
    <s v="PLEASURE "/>
    <s v="1"/>
    <x v="9"/>
    <s v="A010"/>
    <s v="WCCD"/>
    <x v="9"/>
    <x v="9"/>
    <s v="MULTI DAY"/>
    <n v="10.6"/>
    <x v="0"/>
    <s v="WECTRA NATIONALS DAY1"/>
    <n v="6"/>
    <n v="5.8934360000000003"/>
    <n v="0.25"/>
    <n v="0.16"/>
    <n v="0"/>
    <n v="0.42"/>
    <n v="9.9600000000000009"/>
    <n v="9.89"/>
    <n v="9.85"/>
    <n v="29.7"/>
    <n v="9.9"/>
    <m/>
    <m/>
    <n v="10"/>
    <n v="9.3962264150943415"/>
    <n v="9.3301886792452837"/>
    <n v="9.2924528301886795"/>
    <n v="9.3396226415094343"/>
    <x v="3"/>
    <x v="0"/>
  </r>
  <r>
    <s v="26/04/2024"/>
    <s v="PLEASURE "/>
    <s v="2"/>
    <x v="10"/>
    <s v="A128"/>
    <s v="WCCD"/>
    <x v="10"/>
    <x v="10"/>
    <s v="MULTI DAY"/>
    <n v="10.6"/>
    <x v="0"/>
    <s v="WECTRA NATIONALS DAY1"/>
    <n v="6"/>
    <n v="6.0513789999999998"/>
    <n v="0.04"/>
    <n v="0.22"/>
    <n v="0"/>
    <n v="0.27"/>
    <n v="9.33"/>
    <n v="9.5399999999999991"/>
    <n v="10.11"/>
    <n v="28.98"/>
    <n v="9.66"/>
    <m/>
    <m/>
    <n v="10"/>
    <n v="8.8018867924528301"/>
    <n v="9"/>
    <n v="9.5377358490566024"/>
    <n v="9.1132075471698109"/>
    <x v="3"/>
    <x v="0"/>
  </r>
  <r>
    <s v="26/04/2024"/>
    <s v="PLEASURE "/>
    <s v="3"/>
    <x v="11"/>
    <s v="A223"/>
    <s v="WCCD"/>
    <x v="11"/>
    <x v="11"/>
    <s v="MULTI DAY"/>
    <n v="10.6"/>
    <x v="0"/>
    <s v="WECTRA NATIONALS DAY1"/>
    <n v="6"/>
    <n v="6.0581040000000002"/>
    <n v="0.04"/>
    <n v="0.24"/>
    <n v="0"/>
    <n v="0.28000000000000003"/>
    <n v="7.63"/>
    <n v="9.89"/>
    <n v="10.1"/>
    <n v="27.62"/>
    <n v="9.2100000000000009"/>
    <m/>
    <m/>
    <n v="10"/>
    <n v="7.1981132075471699"/>
    <n v="9.3301886792452837"/>
    <n v="9.5283018867924536"/>
    <n v="8.6886792452830193"/>
    <x v="3"/>
    <x v="0"/>
  </r>
  <r>
    <s v="26/04/2024"/>
    <s v="PLEASURE "/>
    <s v="4"/>
    <x v="12"/>
    <s v="A119"/>
    <s v="WCCD"/>
    <x v="12"/>
    <x v="12"/>
    <s v="MULTI DAY"/>
    <n v="10.6"/>
    <x v="0"/>
    <s v="WECTRA NATIONALS DAY1"/>
    <n v="6"/>
    <n v="6.3748740000000002"/>
    <n v="0"/>
    <n v="1.1399999999999999"/>
    <n v="0"/>
    <n v="1.1499999999999999"/>
    <n v="8.9"/>
    <n v="9.5399999999999991"/>
    <n v="8.57"/>
    <n v="27.01"/>
    <n v="9"/>
    <m/>
    <m/>
    <n v="10"/>
    <n v="8.3962264150943398"/>
    <n v="9"/>
    <n v="8.084905660377359"/>
    <n v="8.4905660377358494"/>
    <x v="3"/>
    <x v="0"/>
  </r>
  <r>
    <s v="26/04/2024"/>
    <s v="PLEASURE "/>
    <s v="1"/>
    <x v="13"/>
    <s v="A252"/>
    <s v="WCCD"/>
    <x v="13"/>
    <x v="13"/>
    <s v="MULTI DAY"/>
    <n v="10.6"/>
    <x v="1"/>
    <s v="WECTRA NATIONALS DAY1"/>
    <n v="6"/>
    <n v="6.3812699999999998"/>
    <n v="0"/>
    <n v="1.1499999999999999"/>
    <n v="0"/>
    <n v="1.1499999999999999"/>
    <n v="8.06"/>
    <n v="9.89"/>
    <n v="8.5500000000000007"/>
    <n v="26.5"/>
    <n v="8.83"/>
    <m/>
    <m/>
    <n v="10"/>
    <n v="7.6037735849056611"/>
    <n v="9.3301886792452837"/>
    <n v="8.0660377358490578"/>
    <n v="8.3301886792452819"/>
    <x v="2"/>
    <x v="0"/>
  </r>
  <r>
    <s v="26/04/2024"/>
    <s v="PLEASURE"/>
    <s v="1"/>
    <x v="14"/>
    <s v="A093"/>
    <s v="WCCD"/>
    <x v="14"/>
    <x v="14"/>
    <s v="MULTI DAY"/>
    <n v="21"/>
    <x v="0"/>
    <s v="WECTRA NATIONALS DAY1"/>
    <n v="7"/>
    <n v="7.0077860000000003"/>
    <n v="0.01"/>
    <n v="0"/>
    <n v="0"/>
    <n v="0.01"/>
    <n v="17.64"/>
    <n v="19.600000000000001"/>
    <n v="20.96"/>
    <n v="58.2"/>
    <n v="19.399999999999999"/>
    <m/>
    <m/>
    <n v="20"/>
    <n v="16.8"/>
    <n v="18.666666666666668"/>
    <n v="19.961904761904762"/>
    <n v="18.476190476190474"/>
    <x v="4"/>
    <x v="0"/>
  </r>
  <r>
    <s v="26/04/2024"/>
    <s v="PLEASURE"/>
    <s v="2"/>
    <x v="15"/>
    <s v="A094"/>
    <s v="WCCD"/>
    <x v="15"/>
    <x v="15"/>
    <s v="MULTI DAY"/>
    <n v="21"/>
    <x v="0"/>
    <s v="WECTRA NATIONALS DAY1"/>
    <n v="7"/>
    <n v="6.992877"/>
    <n v="0"/>
    <n v="0.01"/>
    <n v="0"/>
    <n v="0.01"/>
    <n v="17.64"/>
    <n v="18.2"/>
    <n v="20.95"/>
    <n v="56.79"/>
    <n v="18.93"/>
    <m/>
    <m/>
    <n v="20"/>
    <n v="16.8"/>
    <n v="17.333333333333332"/>
    <n v="19.952380952380953"/>
    <n v="18.028571428571428"/>
    <x v="4"/>
    <x v="0"/>
  </r>
  <r>
    <s v="26/04/2024"/>
    <s v="PLEASURE"/>
    <s v="3"/>
    <x v="16"/>
    <s v="A222"/>
    <s v="WCCD"/>
    <x v="16"/>
    <x v="16"/>
    <s v="MULTI DAY"/>
    <n v="21"/>
    <x v="0"/>
    <s v="WECTRA NATIONALS DAY1"/>
    <n v="8"/>
    <n v="7.9470190000000001"/>
    <n v="0.08"/>
    <n v="0.01"/>
    <n v="0"/>
    <n v="0.09"/>
    <n v="16.8"/>
    <n v="18.899999999999999"/>
    <n v="20.76"/>
    <n v="56.46"/>
    <n v="18.82"/>
    <m/>
    <m/>
    <n v="20"/>
    <n v="16"/>
    <n v="18"/>
    <n v="19.771428571428572"/>
    <n v="17.923809523809524"/>
    <x v="4"/>
    <x v="0"/>
  </r>
  <r>
    <s v="26/04/2024"/>
    <s v="PLEASURE"/>
    <s v="4"/>
    <x v="17"/>
    <s v="A095"/>
    <s v="WCCD"/>
    <x v="17"/>
    <x v="17"/>
    <s v="MULTI DAY"/>
    <n v="21"/>
    <x v="0"/>
    <s v="WECTRA NATIONALS DAY1"/>
    <n v="9"/>
    <n v="9.0311789999999998"/>
    <n v="0"/>
    <n v="0.09"/>
    <n v="0"/>
    <n v="0.09"/>
    <n v="15.12"/>
    <n v="17.5"/>
    <n v="20.78"/>
    <n v="53.4"/>
    <n v="17.8"/>
    <m/>
    <m/>
    <n v="20"/>
    <n v="14.399999999999999"/>
    <n v="16.666666666666668"/>
    <n v="19.790476190476191"/>
    <n v="16.952380952380953"/>
    <x v="4"/>
    <x v="0"/>
  </r>
  <r>
    <s v="26/04/2024"/>
    <s v="PLEASURE"/>
    <s v="1"/>
    <x v="18"/>
    <s v="A245"/>
    <s v="WCCD"/>
    <x v="18"/>
    <x v="18"/>
    <s v="MULTI DAY"/>
    <n v="21"/>
    <x v="1"/>
    <s v="WECTRA NATIONALS DAY1"/>
    <n v="9"/>
    <n v="9.0279430000000005"/>
    <n v="0"/>
    <n v="0.08"/>
    <n v="0"/>
    <n v="0.08"/>
    <n v="15.54"/>
    <n v="17.5"/>
    <n v="20.8"/>
    <n v="53.84"/>
    <n v="17.95"/>
    <m/>
    <m/>
    <n v="20"/>
    <n v="14.8"/>
    <n v="16.666666666666668"/>
    <n v="19.80952380952381"/>
    <n v="17.095238095238095"/>
    <x v="2"/>
    <x v="0"/>
  </r>
  <r>
    <s v="26/04/2024"/>
    <s v="PLEASURE"/>
    <s v="1"/>
    <x v="19"/>
    <s v="A047"/>
    <s v="WCCD"/>
    <x v="19"/>
    <x v="19"/>
    <s v="MULTI DAY"/>
    <n v="29.3"/>
    <x v="2"/>
    <s v="WECTRA NATIONALS DAY1"/>
    <n v="9"/>
    <n v="9"/>
    <n v="0"/>
    <n v="0"/>
    <n v="0"/>
    <n v="0"/>
    <n v="26.37"/>
    <n v="28.32"/>
    <n v="29.3"/>
    <n v="83.99"/>
    <n v="28"/>
    <m/>
    <m/>
    <n v="30"/>
    <n v="27"/>
    <n v="28.996587030716725"/>
    <n v="30"/>
    <n v="28.668941979522184"/>
    <x v="2"/>
    <x v="0"/>
  </r>
  <r>
    <s v="27/04/2024"/>
    <s v="PLEASURE "/>
    <s v="1"/>
    <x v="11"/>
    <s v="A223"/>
    <s v="WCCD"/>
    <x v="11"/>
    <x v="11"/>
    <s v="MULTI DAY"/>
    <n v="10.6"/>
    <x v="0"/>
    <s v="WECTRA NATIONALS DAY2"/>
    <n v="7"/>
    <n v="7.0056909999999997"/>
    <n v="0.01"/>
    <n v="0"/>
    <n v="0"/>
    <n v="0.01"/>
    <n v="9.33"/>
    <n v="10.25"/>
    <n v="10.58"/>
    <n v="30.16"/>
    <n v="10.050000000000001"/>
    <m/>
    <m/>
    <n v="10"/>
    <n v="8.8018867924528301"/>
    <n v="9.6698113207547181"/>
    <n v="9.9811320754716988"/>
    <n v="9.4811320754716988"/>
    <x v="3"/>
    <x v="0"/>
  </r>
  <r>
    <s v="27/04/2024"/>
    <s v="PLEASURE "/>
    <s v="2"/>
    <x v="9"/>
    <s v="A010"/>
    <s v="WCCD"/>
    <x v="9"/>
    <x v="9"/>
    <s v="MULTI DAY"/>
    <n v="10.6"/>
    <x v="0"/>
    <s v="WECTRA NATIONALS DAY2"/>
    <n v="7"/>
    <n v="6.9067869999999996"/>
    <n v="0.25"/>
    <n v="0.2"/>
    <n v="0"/>
    <n v="0.45"/>
    <n v="9.75"/>
    <n v="9.89"/>
    <n v="9.91"/>
    <n v="29.55"/>
    <n v="9.85"/>
    <m/>
    <m/>
    <n v="10"/>
    <n v="9.1981132075471699"/>
    <n v="9.3301886792452837"/>
    <n v="9.3490566037735849"/>
    <n v="9.2924528301886795"/>
    <x v="3"/>
    <x v="0"/>
  </r>
  <r>
    <s v="27/04/2024"/>
    <s v="PLEASURE "/>
    <s v="3"/>
    <x v="10"/>
    <s v="A128"/>
    <s v="WCCD"/>
    <x v="10"/>
    <x v="10"/>
    <s v="MULTI DAY"/>
    <n v="10.6"/>
    <x v="0"/>
    <s v="WECTRA NATIONALS DAY2"/>
    <n v="7"/>
    <n v="7.0134160000000003"/>
    <n v="0.02"/>
    <n v="0"/>
    <n v="0"/>
    <n v="0.02"/>
    <n v="9.75"/>
    <n v="9.19"/>
    <n v="10.57"/>
    <n v="29.51"/>
    <n v="9.84"/>
    <m/>
    <m/>
    <n v="10"/>
    <n v="9.1981132075471699"/>
    <n v="8.6698113207547163"/>
    <n v="9.9716981132075482"/>
    <n v="9.2830188679245289"/>
    <x v="3"/>
    <x v="0"/>
  </r>
  <r>
    <s v="27/04/2024"/>
    <s v="PLEASURE "/>
    <s v="4"/>
    <x v="12"/>
    <s v="A119"/>
    <s v="WCCD"/>
    <x v="12"/>
    <x v="12"/>
    <s v="MULTI DAY"/>
    <n v="10.6"/>
    <x v="0"/>
    <s v="WECTRA NATIONALS DAY2"/>
    <n v="6"/>
    <n v="6.0141840000000002"/>
    <n v="0.03"/>
    <n v="0.01"/>
    <n v="0"/>
    <n v="0.05"/>
    <n v="9.33"/>
    <n v="8.48"/>
    <n v="10.51"/>
    <n v="28.32"/>
    <n v="9.44"/>
    <m/>
    <m/>
    <n v="10"/>
    <n v="8.8018867924528301"/>
    <n v="8"/>
    <n v="9.9150943396226427"/>
    <n v="8.9056603773584904"/>
    <x v="3"/>
    <x v="0"/>
  </r>
  <r>
    <s v="27/04/2024"/>
    <s v="PLEASURE "/>
    <s v="1"/>
    <x v="13"/>
    <s v="A252"/>
    <s v="WCCD"/>
    <x v="13"/>
    <x v="13"/>
    <s v="MULTI DAY"/>
    <n v="10.6"/>
    <x v="1"/>
    <s v="WECTRA NATIONALS DAY2"/>
    <n v="6"/>
    <n v="6.0208259999999996"/>
    <n v="0.03"/>
    <n v="0"/>
    <n v="0"/>
    <n v="0.04"/>
    <n v="9.1199999999999992"/>
    <n v="8.48"/>
    <n v="10.53"/>
    <n v="28.13"/>
    <n v="9.3800000000000008"/>
    <m/>
    <m/>
    <n v="10"/>
    <n v="8.6037735849056602"/>
    <n v="8"/>
    <n v="9.9339622641509422"/>
    <n v="8.8490566037735867"/>
    <x v="2"/>
    <x v="0"/>
  </r>
  <r>
    <s v="27/04/2024"/>
    <s v="PLEASURE"/>
    <s v="1"/>
    <x v="14"/>
    <s v="A093"/>
    <s v="WCCD"/>
    <x v="14"/>
    <x v="14"/>
    <s v="MULTI DAY"/>
    <n v="22.7"/>
    <x v="0"/>
    <s v="WECTRA NATIONALS DAY2"/>
    <n v="7"/>
    <n v="7.0001709999999999"/>
    <n v="0"/>
    <n v="0"/>
    <n v="0"/>
    <n v="0"/>
    <n v="20.43"/>
    <n v="20.43"/>
    <n v="22.7"/>
    <n v="63.56"/>
    <n v="21.19"/>
    <m/>
    <m/>
    <n v="20"/>
    <n v="18"/>
    <n v="18"/>
    <n v="20"/>
    <n v="18.669603524229078"/>
    <x v="4"/>
    <x v="0"/>
  </r>
  <r>
    <s v="27/04/2024"/>
    <s v="PLEASURE"/>
    <s v="2"/>
    <x v="16"/>
    <s v="A222"/>
    <s v="WCCD"/>
    <x v="16"/>
    <x v="16"/>
    <s v="MULTI DAY"/>
    <n v="22.7"/>
    <x v="0"/>
    <s v="WECTRA NATIONALS DAY2"/>
    <n v="8"/>
    <n v="7.9913939999999997"/>
    <n v="0"/>
    <n v="0.01"/>
    <n v="0"/>
    <n v="0.01"/>
    <n v="19.52"/>
    <n v="19.670000000000002"/>
    <n v="22.65"/>
    <n v="61.84"/>
    <n v="20.61"/>
    <m/>
    <m/>
    <n v="20"/>
    <n v="17.198237885462554"/>
    <n v="17.330396475770925"/>
    <n v="19.955947136563875"/>
    <n v="18.158590308370044"/>
    <x v="4"/>
    <x v="0"/>
  </r>
  <r>
    <s v="27/04/2024"/>
    <s v="PLEASURE"/>
    <s v="3"/>
    <x v="17"/>
    <s v="A095"/>
    <s v="WCCD"/>
    <x v="17"/>
    <x v="17"/>
    <s v="MULTI DAY"/>
    <n v="22.7"/>
    <x v="0"/>
    <s v="WECTRA NATIONALS DAY2"/>
    <n v="8"/>
    <n v="7.9734600000000002"/>
    <n v="0.04"/>
    <n v="0"/>
    <n v="0"/>
    <n v="0.04"/>
    <n v="17.25"/>
    <n v="21.94"/>
    <n v="22.56"/>
    <n v="61.75"/>
    <n v="20.58"/>
    <m/>
    <m/>
    <n v="20"/>
    <n v="15.198237885462555"/>
    <n v="19.330396475770929"/>
    <n v="19.876651982378853"/>
    <n v="18.132158590308368"/>
    <x v="4"/>
    <x v="0"/>
  </r>
  <r>
    <s v="27/04/2024"/>
    <s v="PLEASURE"/>
    <s v="4"/>
    <x v="15"/>
    <s v="A094"/>
    <s v="WCCD"/>
    <x v="15"/>
    <x v="15"/>
    <s v="MULTI DAY"/>
    <n v="22.7"/>
    <x v="0"/>
    <s v="WECTRA NATIONALS DAY2"/>
    <n v="7"/>
    <n v="6.9959759999999998"/>
    <n v="0"/>
    <n v="0"/>
    <n v="0"/>
    <n v="0"/>
    <n v="20.43"/>
    <n v="17.399999999999999"/>
    <n v="22.67"/>
    <n v="60.5"/>
    <n v="20.170000000000002"/>
    <m/>
    <m/>
    <n v="20"/>
    <n v="18"/>
    <n v="15.330396475770925"/>
    <n v="19.973568281938327"/>
    <n v="17.770925110132161"/>
    <x v="4"/>
    <x v="0"/>
  </r>
  <r>
    <s v="27/04/2024"/>
    <s v="PLEASURE"/>
    <s v="5"/>
    <x v="20"/>
    <s v="A221"/>
    <s v="WCCD"/>
    <x v="20"/>
    <x v="20"/>
    <s v="MULTI DAY"/>
    <n v="22.7"/>
    <x v="0"/>
    <s v="WECTRA NATIONALS DAY2"/>
    <n v="8"/>
    <n v="7.9913939999999997"/>
    <n v="0.01"/>
    <n v="0"/>
    <n v="0"/>
    <n v="0.01"/>
    <n v="17.71"/>
    <n v="18.920000000000002"/>
    <n v="22.65"/>
    <n v="59.28"/>
    <n v="19.760000000000002"/>
    <m/>
    <m/>
    <n v="20"/>
    <n v="15.603524229074893"/>
    <n v="16.669603524229078"/>
    <n v="19.955947136563875"/>
    <n v="17.409691629955951"/>
    <x v="2"/>
    <x v="1"/>
  </r>
  <r>
    <s v="27/04/2024"/>
    <s v="PLEASURE"/>
    <s v="6"/>
    <x v="21"/>
    <s v="A263"/>
    <s v="WCCD"/>
    <x v="21"/>
    <x v="21"/>
    <s v="SINGLE DAY"/>
    <n v="22.7"/>
    <x v="0"/>
    <s v="WECTRA NATIONALS DAY2"/>
    <n v="7"/>
    <n v="7.0109810000000001"/>
    <n v="0.28999999999999998"/>
    <n v="0.34"/>
    <n v="0"/>
    <n v="0.64"/>
    <n v="15.44"/>
    <n v="18.16"/>
    <n v="20.61"/>
    <n v="54.21"/>
    <n v="18.07"/>
    <m/>
    <m/>
    <n v="20"/>
    <n v="13.603524229074891"/>
    <n v="16"/>
    <n v="18.158590308370044"/>
    <n v="15.92070484581498"/>
    <x v="2"/>
    <x v="1"/>
  </r>
  <r>
    <s v="27/04/2024"/>
    <s v="PLEASURE"/>
    <s v="7"/>
    <x v="22"/>
    <s v="A261"/>
    <s v="WCCD"/>
    <x v="22"/>
    <x v="22"/>
    <s v="MULTI DAY"/>
    <n v="22.7"/>
    <x v="0"/>
    <s v="WECTRA NATIONALS DAY2"/>
    <n v="7"/>
    <n v="7.0079750000000001"/>
    <n v="0.3"/>
    <n v="0.36"/>
    <n v="0"/>
    <n v="0.66"/>
    <n v="17.25"/>
    <n v="15.89"/>
    <n v="20.54"/>
    <n v="53.68"/>
    <n v="17.89"/>
    <m/>
    <m/>
    <n v="20"/>
    <n v="15.198237885462555"/>
    <n v="14.000000000000002"/>
    <n v="18.096916299559471"/>
    <n v="15.762114537444935"/>
    <x v="2"/>
    <x v="1"/>
  </r>
  <r>
    <s v="27/04/2024"/>
    <s v="PLEASURE"/>
    <s v="1"/>
    <x v="18"/>
    <s v="A245"/>
    <s v="WCCD"/>
    <x v="18"/>
    <x v="18"/>
    <s v="MULTI DAY"/>
    <n v="22.7"/>
    <x v="1"/>
    <s v="WECTRA NATIONALS DAY2"/>
    <n v="8"/>
    <n v="7.9726819999999998"/>
    <n v="0.04"/>
    <n v="0"/>
    <n v="0"/>
    <n v="0.04"/>
    <n v="19.52"/>
    <n v="21.19"/>
    <n v="22.56"/>
    <n v="63.27"/>
    <n v="21.09"/>
    <m/>
    <m/>
    <n v="20"/>
    <n v="17.198237885462554"/>
    <n v="18.669603524229078"/>
    <n v="19.876651982378853"/>
    <n v="18.581497797356828"/>
    <x v="2"/>
    <x v="0"/>
  </r>
  <r>
    <s v="27/04/2024"/>
    <s v="TRAIL"/>
    <s v="1"/>
    <x v="19"/>
    <s v="A047"/>
    <s v="WCCD"/>
    <x v="19"/>
    <x v="19"/>
    <s v="MULTI DAY"/>
    <n v="30.9"/>
    <x v="2"/>
    <s v="WECTRA NATIONALS DAY2"/>
    <n v="9"/>
    <n v="9"/>
    <n v="0"/>
    <n v="0"/>
    <n v="0"/>
    <n v="0"/>
    <n v="27.81"/>
    <n v="28.84"/>
    <n v="30.88"/>
    <n v="87.53"/>
    <n v="29.18"/>
    <m/>
    <m/>
    <n v="30"/>
    <n v="27"/>
    <n v="28"/>
    <n v="29.980582524271846"/>
    <n v="28.33009708737864"/>
    <x v="2"/>
    <x v="0"/>
  </r>
  <r>
    <s v="28/04/2024"/>
    <s v="PLEASURE "/>
    <s v="1"/>
    <x v="11"/>
    <s v="A223"/>
    <s v="WCCD"/>
    <x v="11"/>
    <x v="11"/>
    <s v="MULTI DAY"/>
    <n v="10.6"/>
    <x v="0"/>
    <s v="WECTRA NATIONALS DAY3"/>
    <n v="6"/>
    <n v="6.0274830000000001"/>
    <n v="0.01"/>
    <n v="0.09"/>
    <n v="0"/>
    <n v="0.1"/>
    <n v="8.48"/>
    <n v="10.6"/>
    <n v="10.41"/>
    <n v="29.49"/>
    <n v="9.83"/>
    <m/>
    <m/>
    <n v="10"/>
    <n v="8"/>
    <n v="10"/>
    <n v="9.8207547169811331"/>
    <n v="9.2735849056603783"/>
    <x v="3"/>
    <x v="0"/>
  </r>
  <r>
    <s v="28/04/2024"/>
    <s v="PLEASURE "/>
    <s v="2"/>
    <x v="22"/>
    <s v="A261"/>
    <s v="WCCD"/>
    <x v="22"/>
    <x v="22"/>
    <s v="MULTI DAY"/>
    <n v="10.6"/>
    <x v="0"/>
    <s v="WECTRA NATIONALS DAY3"/>
    <n v="6"/>
    <n v="6.0179780000000003"/>
    <n v="0.03"/>
    <n v="0.01"/>
    <n v="0"/>
    <n v="0.04"/>
    <n v="8.48"/>
    <n v="10.25"/>
    <n v="10.52"/>
    <n v="29.25"/>
    <n v="9.75"/>
    <m/>
    <m/>
    <n v="10"/>
    <n v="8"/>
    <n v="9.6698113207547181"/>
    <n v="9.9245283018867916"/>
    <n v="9.1981132075471699"/>
    <x v="2"/>
    <x v="1"/>
  </r>
  <r>
    <s v="28/04/2024"/>
    <s v="PLEASURE "/>
    <s v="3"/>
    <x v="9"/>
    <s v="A010"/>
    <s v="WCCD"/>
    <x v="9"/>
    <x v="9"/>
    <s v="MULTI DAY"/>
    <n v="10.6"/>
    <x v="0"/>
    <s v="WECTRA NATIONALS DAY3"/>
    <n v="6"/>
    <n v="6.0160799999999997"/>
    <n v="0.02"/>
    <n v="0.08"/>
    <n v="0"/>
    <n v="0.1"/>
    <n v="8.69"/>
    <n v="9.5399999999999991"/>
    <n v="10.41"/>
    <n v="28.64"/>
    <n v="9.5500000000000007"/>
    <m/>
    <m/>
    <n v="10"/>
    <n v="8.1981132075471699"/>
    <n v="9"/>
    <n v="9.8207547169811331"/>
    <n v="9.0094339622641524"/>
    <x v="3"/>
    <x v="0"/>
  </r>
  <r>
    <s v="28/04/2024"/>
    <s v="PLEASURE "/>
    <s v="3"/>
    <x v="12"/>
    <s v="A119"/>
    <s v="WCCD"/>
    <x v="12"/>
    <x v="12"/>
    <s v="MULTI DAY"/>
    <n v="10.6"/>
    <x v="0"/>
    <s v="WECTRA NATIONALS DAY3"/>
    <n v="6"/>
    <n v="6.0160799999999997"/>
    <n v="0.01"/>
    <n v="0.02"/>
    <n v="0"/>
    <n v="0.03"/>
    <n v="8.69"/>
    <n v="8.48"/>
    <n v="10.54"/>
    <n v="27.71"/>
    <n v="9.24"/>
    <m/>
    <m/>
    <n v="10"/>
    <n v="8.1981132075471699"/>
    <n v="8"/>
    <n v="9.9433962264150946"/>
    <n v="8.7169811320754711"/>
    <x v="3"/>
    <x v="0"/>
  </r>
  <r>
    <s v="28/04/2024"/>
    <s v="PLEASURE "/>
    <s v="5"/>
    <x v="10"/>
    <s v="A128"/>
    <s v="WCCD"/>
    <x v="10"/>
    <x v="10"/>
    <s v="MULTI DAY"/>
    <n v="10.6"/>
    <x v="0"/>
    <s v="WECTRA NATIONALS DAY3"/>
    <n v="6"/>
    <n v="6.0208259999999996"/>
    <n v="0.01"/>
    <n v="0.08"/>
    <n v="0"/>
    <n v="0.1"/>
    <n v="8.48"/>
    <n v="8.48"/>
    <n v="10.41"/>
    <n v="27.37"/>
    <n v="9.1199999999999992"/>
    <m/>
    <m/>
    <n v="10"/>
    <n v="8"/>
    <n v="8"/>
    <n v="9.8207547169811331"/>
    <n v="8.6037735849056602"/>
    <x v="3"/>
    <x v="0"/>
  </r>
  <r>
    <s v="28/04/2024"/>
    <s v="PLEASURE "/>
    <s v="1"/>
    <x v="13"/>
    <s v="A252"/>
    <s v="WCCD"/>
    <x v="13"/>
    <x v="13"/>
    <s v="MULTI DAY"/>
    <n v="10.6"/>
    <x v="1"/>
    <s v="WECTRA NATIONALS DAY3"/>
    <n v="6"/>
    <n v="6.0312939999999999"/>
    <n v="0.02"/>
    <n v="0.03"/>
    <n v="0"/>
    <n v="0.06"/>
    <n v="8.9"/>
    <n v="9.89"/>
    <n v="10.48"/>
    <n v="29.27"/>
    <n v="9.76"/>
    <m/>
    <m/>
    <n v="10"/>
    <n v="8.3962264150943398"/>
    <n v="9.3301886792452837"/>
    <n v="9.8867924528301891"/>
    <n v="9.2075471698113205"/>
    <x v="2"/>
    <x v="0"/>
  </r>
  <r>
    <s v="28/04/2024"/>
    <s v="PLEASURE"/>
    <s v="1"/>
    <x v="14"/>
    <s v="A093"/>
    <s v="WCCD"/>
    <x v="14"/>
    <x v="14"/>
    <s v="MULTI DAY"/>
    <n v="21"/>
    <x v="0"/>
    <s v="WECTRA NATIONALS DAY3"/>
    <n v="6"/>
    <n v="6"/>
    <n v="0"/>
    <n v="0"/>
    <n v="0"/>
    <n v="0"/>
    <n v="18.48"/>
    <n v="20.3"/>
    <n v="21"/>
    <n v="59.78"/>
    <n v="19.93"/>
    <m/>
    <m/>
    <n v="20"/>
    <n v="17.600000000000001"/>
    <n v="19.333333333333332"/>
    <n v="20"/>
    <n v="18.980952380952381"/>
    <x v="4"/>
    <x v="0"/>
  </r>
  <r>
    <s v="28/04/2024"/>
    <s v="PLEASURE"/>
    <s v="2"/>
    <x v="15"/>
    <s v="A094"/>
    <s v="WCCD"/>
    <x v="15"/>
    <x v="15"/>
    <s v="MULTI DAY"/>
    <n v="21"/>
    <x v="0"/>
    <s v="WECTRA NATIONALS DAY3"/>
    <n v="6"/>
    <n v="5.9976190000000003"/>
    <n v="0"/>
    <n v="0"/>
    <n v="0"/>
    <n v="0"/>
    <n v="18.059999999999999"/>
    <n v="20.3"/>
    <n v="20.98"/>
    <n v="59.34"/>
    <n v="19.78"/>
    <m/>
    <m/>
    <n v="20"/>
    <n v="17.2"/>
    <n v="19.333333333333332"/>
    <n v="19.980952380952381"/>
    <n v="18.838095238095239"/>
    <x v="4"/>
    <x v="0"/>
  </r>
  <r>
    <s v="28/04/2024"/>
    <s v="PLEASURE"/>
    <s v="3"/>
    <x v="16"/>
    <s v="A222"/>
    <s v="WCCD"/>
    <x v="16"/>
    <x v="16"/>
    <s v="MULTI DAY"/>
    <n v="21"/>
    <x v="0"/>
    <s v="WECTRA NATIONALS DAY3"/>
    <n v="7"/>
    <n v="6.9844780000000002"/>
    <n v="0.01"/>
    <n v="0.02"/>
    <n v="0"/>
    <n v="0.03"/>
    <n v="17.22"/>
    <n v="20.3"/>
    <n v="20.9"/>
    <n v="58.42"/>
    <n v="19.47"/>
    <m/>
    <m/>
    <n v="20"/>
    <n v="16.399999999999999"/>
    <n v="19.333333333333332"/>
    <n v="19.904761904761902"/>
    <n v="18.542857142857141"/>
    <x v="4"/>
    <x v="0"/>
  </r>
  <r>
    <s v="28/04/2024"/>
    <s v="PLEASURE"/>
    <s v="4"/>
    <x v="20"/>
    <s v="A221"/>
    <s v="WCCD"/>
    <x v="20"/>
    <x v="20"/>
    <s v="MULTI DAY"/>
    <n v="21"/>
    <x v="0"/>
    <s v="WECTRA NATIONALS DAY3"/>
    <n v="7"/>
    <n v="6.9818980000000002"/>
    <n v="0"/>
    <n v="0.03"/>
    <n v="0"/>
    <n v="0.04"/>
    <n v="19.32"/>
    <n v="18.2"/>
    <n v="20.86"/>
    <n v="58.38"/>
    <n v="19.46"/>
    <m/>
    <m/>
    <n v="20"/>
    <n v="18.400000000000002"/>
    <n v="17.333333333333332"/>
    <n v="19.866666666666667"/>
    <n v="18.533333333333335"/>
    <x v="2"/>
    <x v="1"/>
  </r>
  <r>
    <s v="28/04/2024"/>
    <s v="PLEASURE"/>
    <s v="5"/>
    <x v="17"/>
    <s v="A095"/>
    <s v="WCCD"/>
    <x v="17"/>
    <x v="17"/>
    <s v="MULTI DAY"/>
    <n v="21"/>
    <x v="0"/>
    <s v="WECTRA NATIONALS DAY3"/>
    <n v="8"/>
    <n v="8.0280339999999999"/>
    <n v="0"/>
    <n v="0.09"/>
    <n v="0"/>
    <n v="0.09"/>
    <n v="17.64"/>
    <n v="19.600000000000001"/>
    <n v="20.75"/>
    <n v="57.99"/>
    <n v="19.329999999999998"/>
    <m/>
    <m/>
    <n v="20"/>
    <n v="16.8"/>
    <n v="18.666666666666668"/>
    <n v="19.761904761904763"/>
    <n v="18.409523809523808"/>
    <x v="4"/>
    <x v="0"/>
  </r>
  <r>
    <s v="28/04/2024"/>
    <s v="PLEASURE"/>
    <s v="1"/>
    <x v="18"/>
    <s v="A245"/>
    <s v="WCCD"/>
    <x v="18"/>
    <x v="18"/>
    <s v="MULTI DAY"/>
    <n v="21"/>
    <x v="1"/>
    <s v="WECTRA NATIONALS DAY3"/>
    <n v="8"/>
    <n v="8.0280339999999999"/>
    <n v="0"/>
    <n v="0.09"/>
    <n v="0"/>
    <n v="0.09"/>
    <n v="18.059999999999999"/>
    <n v="18.2"/>
    <n v="20.75"/>
    <n v="57.01"/>
    <n v="19"/>
    <m/>
    <m/>
    <n v="20"/>
    <n v="17.2"/>
    <n v="17.333333333333332"/>
    <n v="19.761904761904763"/>
    <n v="18.095238095238095"/>
    <x v="2"/>
    <x v="0"/>
  </r>
  <r>
    <s v="28/04/2024"/>
    <s v="TRAIL"/>
    <s v="1"/>
    <x v="19"/>
    <s v="A047"/>
    <s v="WCCD"/>
    <x v="19"/>
    <x v="19"/>
    <s v="MULTI DAY"/>
    <n v="29.3"/>
    <x v="2"/>
    <s v="WECTRA NATIONALS DAY3"/>
    <n v="8"/>
    <n v="7.994542"/>
    <n v="0"/>
    <n v="0"/>
    <n v="0"/>
    <n v="0.01"/>
    <n v="25.2"/>
    <n v="29.3"/>
    <n v="29.26"/>
    <n v="83.76"/>
    <n v="27.92"/>
    <m/>
    <m/>
    <n v="30"/>
    <n v="25.802047781569964"/>
    <n v="30"/>
    <n v="29.959044368600686"/>
    <n v="28.58703071672355"/>
    <x v="2"/>
    <x v="0"/>
  </r>
  <r>
    <s v="15/06/2024"/>
    <s v="PLEASURE "/>
    <s v="1"/>
    <x v="23"/>
    <s v="A237"/>
    <s v="BORDER"/>
    <x v="23"/>
    <x v="23"/>
    <s v="MULTI DAY"/>
    <n v="10"/>
    <x v="0"/>
    <s v="ECCTRA NATIONALS DAY1"/>
    <n v="8"/>
    <n v="8.3006679999999999"/>
    <n v="0.12"/>
    <n v="0.48"/>
    <n v="0"/>
    <n v="0.6"/>
    <n v="8.6"/>
    <n v="9"/>
    <n v="9.24"/>
    <n v="26.84"/>
    <n v="8.9499999999999993"/>
    <m/>
    <m/>
    <n v="10"/>
    <n v="8.6"/>
    <n v="9"/>
    <n v="9.24"/>
    <n v="8.9499999999999993"/>
    <x v="5"/>
    <x v="0"/>
  </r>
  <r>
    <s v="15/06/2024"/>
    <s v="PLEASURE "/>
    <s v="2"/>
    <x v="24"/>
    <s v="A238"/>
    <s v="BORDER"/>
    <x v="24"/>
    <x v="24"/>
    <s v="MULTI DAY"/>
    <n v="10"/>
    <x v="0"/>
    <s v="ECCTRA NATIONALS DAY1"/>
    <n v="8"/>
    <n v="8.339124"/>
    <n v="0.21"/>
    <n v="0.47"/>
    <n v="0"/>
    <n v="0.68"/>
    <n v="8.4"/>
    <n v="8.67"/>
    <n v="9.15"/>
    <n v="26.22"/>
    <n v="8.74"/>
    <m/>
    <m/>
    <n v="10"/>
    <n v="8.4"/>
    <n v="8.67"/>
    <n v="9.15"/>
    <n v="8.74"/>
    <x v="5"/>
    <x v="0"/>
  </r>
  <r>
    <s v="15/06/2024"/>
    <s v="PLEASURE "/>
    <s v="3"/>
    <x v="25"/>
    <s v="A256"/>
    <s v="BORDER"/>
    <x v="25"/>
    <x v="25"/>
    <s v="MULTI DAY"/>
    <n v="10"/>
    <x v="0"/>
    <s v="ECCTRA NATIONALS DAY1"/>
    <n v="9"/>
    <n v="8.9932549999999996"/>
    <n v="0.5"/>
    <n v="0.55000000000000004"/>
    <n v="0"/>
    <n v="1.05"/>
    <n v="7.8"/>
    <n v="8.67"/>
    <n v="8.82"/>
    <n v="25.29"/>
    <n v="8.43"/>
    <m/>
    <m/>
    <n v="10"/>
    <n v="7.8000000000000007"/>
    <n v="8.67"/>
    <n v="8.82"/>
    <n v="8.43"/>
    <x v="2"/>
    <x v="0"/>
  </r>
  <r>
    <s v="15/06/2024"/>
    <s v="PLEASURE "/>
    <s v="4"/>
    <x v="26"/>
    <s v="A172"/>
    <s v="BORDER"/>
    <x v="26"/>
    <x v="26"/>
    <s v="MULTI DAY"/>
    <n v="10"/>
    <x v="0"/>
    <s v="ECCTRA NATIONALS DAY1"/>
    <n v="8"/>
    <n v="7.2289149999999998"/>
    <n v="1.27"/>
    <n v="0.19"/>
    <n v="0"/>
    <n v="1.46"/>
    <n v="7.6"/>
    <n v="9"/>
    <n v="8.17"/>
    <n v="24.77"/>
    <n v="8.26"/>
    <m/>
    <m/>
    <n v="10"/>
    <n v="7.6"/>
    <n v="9"/>
    <n v="8.17"/>
    <n v="8.26"/>
    <x v="5"/>
    <x v="0"/>
  </r>
  <r>
    <s v="15/06/2024"/>
    <s v="PLEASURE "/>
    <s v="5"/>
    <x v="27"/>
    <s v="A212"/>
    <s v="BORDER"/>
    <x v="27"/>
    <x v="27"/>
    <s v="MULTI DAY"/>
    <n v="0"/>
    <x v="0"/>
    <s v="ECCTRA NATIONALS DAY1"/>
    <n v="0"/>
    <n v="0"/>
    <n v="0"/>
    <n v="0"/>
    <n v="0"/>
    <n v="0"/>
    <n v="0"/>
    <n v="0"/>
    <n v="0"/>
    <n v="0"/>
    <n v="0"/>
    <s v="RET"/>
    <m/>
    <n v="10"/>
    <e v="#DIV/0!"/>
    <e v="#DIV/0!"/>
    <e v="#DIV/0!"/>
    <e v="#DIV/0!"/>
    <x v="5"/>
    <x v="0"/>
  </r>
  <r>
    <s v="15/06/2024"/>
    <s v="PLEASURE "/>
    <s v="1"/>
    <x v="28"/>
    <s v="A204"/>
    <s v="BORDER"/>
    <x v="28"/>
    <x v="28"/>
    <s v="MULTI DAY"/>
    <n v="10"/>
    <x v="1"/>
    <s v="ECCTRA NATIONALS DAY1"/>
    <n v="8"/>
    <n v="7.237635"/>
    <n v="1.25"/>
    <n v="0.19"/>
    <n v="0"/>
    <n v="1.44"/>
    <n v="9.1999999999999993"/>
    <n v="9.33"/>
    <n v="8.19"/>
    <n v="26.72"/>
    <n v="8.91"/>
    <m/>
    <m/>
    <n v="10"/>
    <n v="9.1999999999999993"/>
    <n v="9.33"/>
    <n v="8.19"/>
    <n v="8.91"/>
    <x v="6"/>
    <x v="0"/>
  </r>
  <r>
    <s v="15/06/2024"/>
    <s v="PLEASURE"/>
    <s v="1"/>
    <x v="29"/>
    <s v="A203"/>
    <s v="BORDER"/>
    <x v="29"/>
    <x v="29"/>
    <s v="MULTI DAY"/>
    <n v="20"/>
    <x v="0"/>
    <s v="ECCTRA NATIONALS DAY1"/>
    <n v="8"/>
    <n v="7.9955579999999999"/>
    <n v="0.01"/>
    <n v="0"/>
    <n v="0"/>
    <n v="0.02"/>
    <n v="18.399999999999999"/>
    <n v="17.329999999999998"/>
    <n v="19.940000000000001"/>
    <n v="55.67"/>
    <n v="18.559999999999999"/>
    <m/>
    <m/>
    <n v="20"/>
    <n v="18.399999999999999"/>
    <n v="17.329999999999998"/>
    <n v="19.940000000000001"/>
    <n v="18.559999999999999"/>
    <x v="2"/>
    <x v="0"/>
  </r>
  <r>
    <s v="15/06/2024"/>
    <s v="PLEASURE"/>
    <s v="2"/>
    <x v="30"/>
    <s v="A194"/>
    <s v="BORDER"/>
    <x v="30"/>
    <x v="30"/>
    <s v="MULTI DAY"/>
    <n v="0"/>
    <x v="0"/>
    <s v="ECCTRA NATIONALS DAY1"/>
    <n v="0"/>
    <n v="0"/>
    <n v="0"/>
    <n v="0"/>
    <n v="0"/>
    <n v="0"/>
    <n v="0"/>
    <n v="0"/>
    <n v="0"/>
    <n v="0"/>
    <n v="0"/>
    <s v="DISQ"/>
    <m/>
    <n v="0"/>
    <n v="0"/>
    <n v="0"/>
    <n v="0"/>
    <n v="0"/>
    <x v="2"/>
    <x v="1"/>
  </r>
  <r>
    <s v="15/06/2024"/>
    <s v="PLEASURE"/>
    <s v="3"/>
    <x v="31"/>
    <s v="A161"/>
    <s v="BORDER"/>
    <x v="31"/>
    <x v="31"/>
    <s v="MULTI DAY"/>
    <n v="20"/>
    <x v="0"/>
    <s v="ECCTRA NATIONALS DAY1"/>
    <n v="8"/>
    <n v="7.986688"/>
    <n v="0.04"/>
    <n v="0.01"/>
    <n v="0"/>
    <n v="0.06"/>
    <n v="17.2"/>
    <n v="17.329999999999998"/>
    <n v="19.84"/>
    <n v="54.37"/>
    <n v="18.12"/>
    <m/>
    <m/>
    <n v="20"/>
    <n v="17.2"/>
    <n v="17.329999999999998"/>
    <n v="19.84"/>
    <n v="18.12"/>
    <x v="2"/>
    <x v="0"/>
  </r>
  <r>
    <s v="15/06/2024"/>
    <s v="PLEASURE"/>
    <s v="4"/>
    <x v="32"/>
    <s v="A138"/>
    <s v="BORDER"/>
    <x v="32"/>
    <x v="32"/>
    <s v="MULTI DAY"/>
    <n v="0"/>
    <x v="0"/>
    <s v="ECCTRA NATIONALS DAY1"/>
    <n v="0"/>
    <n v="0"/>
    <n v="0"/>
    <n v="0"/>
    <n v="0"/>
    <n v="0"/>
    <n v="0"/>
    <n v="0"/>
    <n v="0"/>
    <n v="0"/>
    <n v="0"/>
    <s v="DISQ"/>
    <m/>
    <n v="0"/>
    <n v="0"/>
    <n v="0"/>
    <n v="0"/>
    <n v="0"/>
    <x v="2"/>
    <x v="1"/>
  </r>
  <r>
    <s v="15/06/2024"/>
    <s v="PLEASURE"/>
    <s v="1"/>
    <x v="33"/>
    <s v="A239"/>
    <s v="BORDER"/>
    <x v="33"/>
    <x v="33"/>
    <s v="MULTI DAY"/>
    <n v="20"/>
    <x v="1"/>
    <s v="ECCTRA NATIONALS DAY1"/>
    <n v="8"/>
    <n v="7.2383600000000001"/>
    <n v="0.68"/>
    <n v="0.83"/>
    <n v="0"/>
    <n v="1.52"/>
    <n v="16"/>
    <n v="18"/>
    <n v="18.350000000000001"/>
    <n v="52.35"/>
    <n v="17.45"/>
    <m/>
    <m/>
    <n v="20"/>
    <n v="16"/>
    <n v="18"/>
    <n v="18.350000000000001"/>
    <n v="17.45"/>
    <x v="6"/>
    <x v="0"/>
  </r>
  <r>
    <s v="15/06/2024"/>
    <s v="PLEASURE"/>
    <s v="2"/>
    <x v="34"/>
    <s v="A196"/>
    <s v="BORDER"/>
    <x v="34"/>
    <x v="34"/>
    <s v="MULTI DAY"/>
    <n v="20"/>
    <x v="1"/>
    <s v="ECCTRA NATIONALS DAY1"/>
    <n v="8"/>
    <n v="7.9858029999999998"/>
    <n v="0.03"/>
    <n v="0"/>
    <n v="0"/>
    <n v="0.04"/>
    <n v="14.8"/>
    <n v="17.329999999999998"/>
    <n v="19.89"/>
    <n v="52.02"/>
    <n v="17.34"/>
    <m/>
    <m/>
    <n v="20"/>
    <n v="14.8"/>
    <n v="17.329999999999998"/>
    <n v="19.89"/>
    <n v="17.34"/>
    <x v="6"/>
    <x v="0"/>
  </r>
  <r>
    <s v="15/06/2024"/>
    <s v="TRAIL"/>
    <s v="1"/>
    <x v="35"/>
    <s v="A151"/>
    <s v="BORDER"/>
    <x v="35"/>
    <x v="35"/>
    <s v="MULTI DAY"/>
    <n v="40"/>
    <x v="2"/>
    <s v="ECCTRA NATIONALS DAY1"/>
    <n v="9"/>
    <n v="9"/>
    <n v="0.02"/>
    <n v="0.02"/>
    <n v="0"/>
    <n v="0.04"/>
    <n v="33.6"/>
    <n v="33.33"/>
    <n v="39.81"/>
    <n v="106.74"/>
    <n v="35.58"/>
    <m/>
    <m/>
    <n v="40"/>
    <n v="33.6"/>
    <n v="33.33"/>
    <n v="39.81"/>
    <n v="35.58"/>
    <x v="2"/>
    <x v="0"/>
  </r>
  <r>
    <s v="16/06/2024"/>
    <s v="PLEASURE "/>
    <s v="1"/>
    <x v="23"/>
    <s v="A237"/>
    <s v="BORDER"/>
    <x v="23"/>
    <x v="23"/>
    <s v="MULTI DAY"/>
    <n v="11.2"/>
    <x v="0"/>
    <s v="ECCTRA NATIONALS DAY2"/>
    <n v="8"/>
    <n v="7.587504"/>
    <n v="0.71"/>
    <n v="7.0000000000000007E-2"/>
    <n v="0"/>
    <n v="0.79"/>
    <n v="9.86"/>
    <n v="11.2"/>
    <n v="10.08"/>
    <n v="31.14"/>
    <n v="10.38"/>
    <m/>
    <m/>
    <n v="10"/>
    <n v="8.8035714285714288"/>
    <n v="10"/>
    <n v="9"/>
    <n v="9.2678571428571441"/>
    <x v="5"/>
    <x v="0"/>
  </r>
  <r>
    <s v="16/06/2024"/>
    <s v="PLEASURE "/>
    <s v="2"/>
    <x v="26"/>
    <s v="A172"/>
    <s v="BORDER"/>
    <x v="26"/>
    <x v="26"/>
    <s v="MULTI DAY"/>
    <n v="11.2"/>
    <x v="0"/>
    <s v="ECCTRA NATIONALS DAY2"/>
    <n v="8"/>
    <n v="7.9589410000000003"/>
    <n v="0.08"/>
    <n v="0"/>
    <n v="0"/>
    <n v="0.08"/>
    <n v="9.18"/>
    <n v="9.7100000000000009"/>
    <n v="11.09"/>
    <n v="29.98"/>
    <n v="9.99"/>
    <m/>
    <m/>
    <n v="10"/>
    <n v="8.1964285714285712"/>
    <n v="8.6696428571428577"/>
    <n v="9.9017857142857153"/>
    <n v="8.9196428571428577"/>
    <x v="5"/>
    <x v="0"/>
  </r>
  <r>
    <s v="16/06/2024"/>
    <s v="PLEASURE "/>
    <s v="3"/>
    <x v="27"/>
    <s v="A212"/>
    <s v="BORDER"/>
    <x v="27"/>
    <x v="27"/>
    <s v="MULTI DAY"/>
    <n v="11.2"/>
    <x v="0"/>
    <s v="ECCTRA NATIONALS DAY2"/>
    <n v="8"/>
    <n v="7.6204869999999998"/>
    <n v="0.62"/>
    <n v="0.12"/>
    <n v="0"/>
    <n v="0.74"/>
    <n v="9.6300000000000008"/>
    <n v="10.08"/>
    <n v="10.16"/>
    <n v="29.87"/>
    <n v="9.9600000000000009"/>
    <m/>
    <m/>
    <n v="10"/>
    <n v="8.5982142857142883"/>
    <n v="9"/>
    <n v="9.071428571428573"/>
    <n v="8.8928571428571441"/>
    <x v="5"/>
    <x v="0"/>
  </r>
  <r>
    <s v="16/06/2024"/>
    <s v="PLEASURE "/>
    <s v="4"/>
    <x v="24"/>
    <s v="A238"/>
    <s v="BORDER"/>
    <x v="24"/>
    <x v="24"/>
    <s v="MULTI DAY"/>
    <n v="11.2"/>
    <x v="0"/>
    <s v="ECCTRA NATIONALS DAY2"/>
    <n v="8"/>
    <n v="7.6726919999999996"/>
    <n v="0.54"/>
    <n v="0.09"/>
    <n v="0"/>
    <n v="0.64"/>
    <n v="9.41"/>
    <n v="10.08"/>
    <n v="10.3"/>
    <n v="29.79"/>
    <n v="9.93"/>
    <m/>
    <m/>
    <n v="10"/>
    <n v="8.4017857142857153"/>
    <n v="9"/>
    <n v="9.196428571428573"/>
    <n v="8.8660714285714288"/>
    <x v="5"/>
    <x v="0"/>
  </r>
  <r>
    <s v="16/06/2024"/>
    <s v="PLEASURE "/>
    <s v="5"/>
    <x v="25"/>
    <s v="A256"/>
    <s v="BORDER"/>
    <x v="25"/>
    <x v="25"/>
    <s v="MULTI DAY"/>
    <n v="11.2"/>
    <x v="0"/>
    <s v="ECCTRA NATIONALS DAY2"/>
    <n v="9"/>
    <n v="9.9237009999999994"/>
    <n v="0.96"/>
    <n v="0.88"/>
    <n v="0"/>
    <n v="1.84"/>
    <n v="9.86"/>
    <n v="10.08"/>
    <n v="8.9"/>
    <n v="28.84"/>
    <n v="9.61"/>
    <m/>
    <m/>
    <n v="10"/>
    <n v="8.8035714285714288"/>
    <n v="9"/>
    <n v="7.9464285714285721"/>
    <n v="8.5803571428571423"/>
    <x v="2"/>
    <x v="0"/>
  </r>
  <r>
    <s v="16/06/2024"/>
    <s v="PLEASURE "/>
    <s v="1"/>
    <x v="28"/>
    <s v="A204"/>
    <s v="BORDER"/>
    <x v="28"/>
    <x v="28"/>
    <s v="MULTI DAY"/>
    <n v="11.2"/>
    <x v="1"/>
    <s v="ECCTRA NATIONALS DAY2"/>
    <n v="8"/>
    <n v="7.9448270000000001"/>
    <n v="0.09"/>
    <n v="0.01"/>
    <n v="0"/>
    <n v="0.1"/>
    <n v="9.6300000000000008"/>
    <n v="10.08"/>
    <n v="11.05"/>
    <n v="30.76"/>
    <n v="10.25"/>
    <m/>
    <m/>
    <n v="10"/>
    <n v="8.5982142857142883"/>
    <n v="9"/>
    <n v="9.8660714285714306"/>
    <n v="9.1517857142857153"/>
    <x v="6"/>
    <x v="0"/>
  </r>
  <r>
    <s v="16/06/2024"/>
    <s v="PLEASURE"/>
    <s v="1"/>
    <x v="30"/>
    <s v="A194"/>
    <s v="BORDER"/>
    <x v="30"/>
    <x v="30"/>
    <s v="MULTI DAY"/>
    <n v="20.399999999999999"/>
    <x v="0"/>
    <s v="ECCTRA NATIONALS DAY2"/>
    <n v="8"/>
    <n v="8.037649"/>
    <n v="0.11"/>
    <n v="0.19"/>
    <n v="0"/>
    <n v="0.3"/>
    <n v="18.77"/>
    <n v="19.04"/>
    <n v="19.61"/>
    <n v="57.42"/>
    <n v="19.14"/>
    <m/>
    <m/>
    <n v="20"/>
    <n v="18.401960784313726"/>
    <n v="18.666666666666668"/>
    <n v="19.225490196078432"/>
    <n v="18.764705882352942"/>
    <x v="2"/>
    <x v="1"/>
  </r>
  <r>
    <s v="16/06/2024"/>
    <s v="PLEASURE"/>
    <s v="2"/>
    <x v="31"/>
    <s v="A161"/>
    <s v="BORDER"/>
    <x v="31"/>
    <x v="31"/>
    <s v="MULTI DAY"/>
    <n v="20.399999999999999"/>
    <x v="0"/>
    <s v="ECCTRA NATIONALS DAY2"/>
    <n v="8"/>
    <n v="8.2037530000000007"/>
    <n v="0.31"/>
    <n v="0.09"/>
    <n v="0"/>
    <n v="0.41"/>
    <n v="18.36"/>
    <n v="18.36"/>
    <n v="19.350000000000001"/>
    <n v="56.07"/>
    <n v="18.690000000000001"/>
    <m/>
    <m/>
    <n v="20"/>
    <n v="18"/>
    <n v="18"/>
    <n v="18.970588235294123"/>
    <n v="18.323529411764707"/>
    <x v="2"/>
    <x v="0"/>
  </r>
  <r>
    <s v="16/06/2024"/>
    <s v="PLEASURE"/>
    <s v="3"/>
    <x v="29"/>
    <s v="A203"/>
    <s v="BORDER"/>
    <x v="29"/>
    <x v="29"/>
    <s v="MULTI DAY"/>
    <n v="20.399999999999999"/>
    <x v="0"/>
    <s v="ECCTRA NATIONALS DAY2"/>
    <n v="8"/>
    <n v="8.1572800000000001"/>
    <n v="0.25"/>
    <n v="0.06"/>
    <n v="0"/>
    <n v="0.31"/>
    <n v="17.95"/>
    <n v="18.36"/>
    <n v="19.59"/>
    <n v="55.9"/>
    <n v="18.63"/>
    <m/>
    <m/>
    <n v="20"/>
    <n v="17.598039215686274"/>
    <n v="18"/>
    <n v="19.205882352941178"/>
    <n v="18.264705882352942"/>
    <x v="2"/>
    <x v="0"/>
  </r>
  <r>
    <s v="16/06/2024"/>
    <s v="PLEASURE"/>
    <s v="4"/>
    <x v="32"/>
    <s v="A138"/>
    <s v="BORDER"/>
    <x v="32"/>
    <x v="32"/>
    <s v="MULTI DAY"/>
    <n v="20.399999999999999"/>
    <x v="0"/>
    <s v="ECCTRA NATIONALS DAY2"/>
    <n v="8"/>
    <n v="8.0535139999999998"/>
    <n v="0.06"/>
    <n v="0.18"/>
    <n v="0"/>
    <n v="0.24"/>
    <n v="17.95"/>
    <n v="17.68"/>
    <n v="19.760000000000002"/>
    <n v="55.39"/>
    <n v="18.46"/>
    <m/>
    <m/>
    <n v="20"/>
    <n v="17.598039215686274"/>
    <n v="17.333333333333336"/>
    <n v="19.372549019607845"/>
    <n v="18.098039215686278"/>
    <x v="2"/>
    <x v="1"/>
  </r>
  <r>
    <s v="16/06/2024"/>
    <s v="PLEASURE"/>
    <s v="1"/>
    <x v="33"/>
    <s v="A239"/>
    <s v="BORDER"/>
    <x v="33"/>
    <x v="33"/>
    <s v="MULTI DAY"/>
    <n v="20.399999999999999"/>
    <x v="1"/>
    <s v="ECCTRA NATIONALS DAY2"/>
    <n v="8"/>
    <n v="8.0499829999999992"/>
    <n v="0.05"/>
    <n v="0.16"/>
    <n v="0"/>
    <n v="0.22"/>
    <n v="17.14"/>
    <n v="17.68"/>
    <n v="19.84"/>
    <n v="54.66"/>
    <n v="18.22"/>
    <m/>
    <m/>
    <n v="20"/>
    <n v="16.803921568627452"/>
    <n v="17.333333333333336"/>
    <n v="19.450980392156865"/>
    <n v="17.862745098039216"/>
    <x v="6"/>
    <x v="0"/>
  </r>
  <r>
    <s v="16/06/2024"/>
    <s v="PLEASURE"/>
    <s v="2"/>
    <x v="34"/>
    <s v="A196"/>
    <s v="BORDER"/>
    <x v="34"/>
    <x v="34"/>
    <s v="MULTI DAY"/>
    <n v="20.399999999999999"/>
    <x v="1"/>
    <s v="ECCTRA NATIONALS DAY2"/>
    <n v="8"/>
    <n v="8.2028370000000006"/>
    <n v="0.32"/>
    <n v="0.08"/>
    <n v="0"/>
    <n v="0.4"/>
    <n v="16.32"/>
    <n v="17.68"/>
    <n v="19.36"/>
    <n v="53.36"/>
    <n v="17.79"/>
    <m/>
    <m/>
    <n v="20"/>
    <n v="16"/>
    <n v="17.333333333333336"/>
    <n v="18.980392156862745"/>
    <n v="17.441176470588236"/>
    <x v="6"/>
    <x v="0"/>
  </r>
  <r>
    <s v="16/06/2024"/>
    <s v="TRAIL"/>
    <s v="1"/>
    <x v="35"/>
    <s v="A151"/>
    <s v="BORDER"/>
    <x v="35"/>
    <x v="35"/>
    <s v="MULTI DAY"/>
    <n v="40"/>
    <x v="2"/>
    <s v="ECCTRA NATIONALS DAY2"/>
    <n v="9"/>
    <n v="9.1806590000000003"/>
    <n v="0.03"/>
    <n v="0.33"/>
    <n v="0"/>
    <n v="0.36"/>
    <n v="35.549999999999997"/>
    <n v="30.97"/>
    <n v="38.76"/>
    <n v="105.28"/>
    <n v="35.090000000000003"/>
    <m/>
    <m/>
    <n v="40"/>
    <n v="35.549999999999997"/>
    <n v="30.97"/>
    <n v="38.76"/>
    <n v="35.090000000000003"/>
    <x v="2"/>
    <x v="0"/>
  </r>
  <r>
    <s v="17/06/2024"/>
    <s v="PLEASURE "/>
    <s v="1"/>
    <x v="23"/>
    <s v="A237"/>
    <s v="BORDER"/>
    <x v="23"/>
    <x v="23"/>
    <s v="MULTI DAY"/>
    <n v="11.2"/>
    <x v="0"/>
    <s v="ECCTRA NATIONALS DAY3"/>
    <n v="8"/>
    <n v="8.0350730000000006"/>
    <n v="0.08"/>
    <n v="0"/>
    <n v="0"/>
    <n v="0.08"/>
    <n v="10.08"/>
    <n v="10.08"/>
    <n v="11.07"/>
    <n v="31.23"/>
    <n v="10.41"/>
    <m/>
    <m/>
    <n v="10"/>
    <n v="9"/>
    <n v="9"/>
    <n v="9.8839285714285712"/>
    <n v="9.2946428571428577"/>
    <x v="5"/>
    <x v="0"/>
  </r>
  <r>
    <s v="17/06/2024"/>
    <s v="PLEASURE "/>
    <s v="2"/>
    <x v="26"/>
    <s v="A172"/>
    <s v="BORDER"/>
    <x v="26"/>
    <x v="26"/>
    <s v="MULTI DAY"/>
    <n v="11.2"/>
    <x v="0"/>
    <s v="ECCTRA NATIONALS DAY3"/>
    <n v="8"/>
    <n v="7.9857389999999997"/>
    <n v="0.01"/>
    <n v="0"/>
    <n v="0"/>
    <n v="0.02"/>
    <n v="9.86"/>
    <n v="10.08"/>
    <n v="11.16"/>
    <n v="31.1"/>
    <n v="10.37"/>
    <m/>
    <m/>
    <n v="10"/>
    <n v="8.8035714285714288"/>
    <n v="9"/>
    <n v="9.9642857142857153"/>
    <n v="9.2589285714285712"/>
    <x v="5"/>
    <x v="0"/>
  </r>
  <r>
    <s v="17/06/2024"/>
    <s v="PLEASURE "/>
    <s v="3"/>
    <x v="24"/>
    <s v="A238"/>
    <s v="BORDER"/>
    <x v="24"/>
    <x v="24"/>
    <s v="MULTI DAY"/>
    <n v="11.2"/>
    <x v="0"/>
    <s v="ECCTRA NATIONALS DAY3"/>
    <n v="8"/>
    <n v="8.0720720000000004"/>
    <n v="0.15"/>
    <n v="0"/>
    <n v="0"/>
    <n v="0.15"/>
    <n v="10.3"/>
    <n v="9.7100000000000009"/>
    <n v="10.98"/>
    <n v="30.99"/>
    <n v="10.33"/>
    <m/>
    <m/>
    <n v="10"/>
    <n v="9.196428571428573"/>
    <n v="8.6696428571428577"/>
    <n v="9.8035714285714288"/>
    <n v="9.2232142857142865"/>
    <x v="5"/>
    <x v="0"/>
  </r>
  <r>
    <s v="17/06/2024"/>
    <s v="PLEASURE "/>
    <s v="4"/>
    <x v="27"/>
    <s v="A212"/>
    <s v="BORDER"/>
    <x v="27"/>
    <x v="27"/>
    <s v="MULTI DAY"/>
    <n v="11.2"/>
    <x v="0"/>
    <s v="ECCTRA NATIONALS DAY3"/>
    <n v="8"/>
    <n v="8.027075"/>
    <n v="0.06"/>
    <n v="0.01"/>
    <n v="0"/>
    <n v="7.0000000000000007E-2"/>
    <n v="9.18"/>
    <n v="10.08"/>
    <n v="11.09"/>
    <n v="30.35"/>
    <n v="10.119999999999999"/>
    <m/>
    <m/>
    <n v="10"/>
    <n v="8.1964285714285712"/>
    <n v="9"/>
    <n v="9.9017857142857153"/>
    <n v="9.0357142857142865"/>
    <x v="5"/>
    <x v="0"/>
  </r>
  <r>
    <s v="17/06/2024"/>
    <s v="PLEASURE "/>
    <s v="5"/>
    <x v="25"/>
    <s v="A256"/>
    <s v="BORDER"/>
    <x v="25"/>
    <x v="25"/>
    <s v="MULTI DAY"/>
    <n v="11.2"/>
    <x v="0"/>
    <s v="ECCTRA NATIONALS DAY3"/>
    <n v="9"/>
    <n v="9.8197749999999999"/>
    <n v="0.91"/>
    <n v="0.72"/>
    <n v="0"/>
    <n v="1.64"/>
    <n v="10.3"/>
    <n v="10.08"/>
    <n v="9.16"/>
    <n v="29.54"/>
    <n v="9.85"/>
    <m/>
    <m/>
    <n v="10"/>
    <n v="9.196428571428573"/>
    <n v="9"/>
    <n v="8.1785714285714288"/>
    <n v="8.7946428571428577"/>
    <x v="2"/>
    <x v="0"/>
  </r>
  <r>
    <s v="17/06/2024"/>
    <s v="PLEASURE "/>
    <s v="1"/>
    <x v="28"/>
    <s v="A204"/>
    <s v="BORDER"/>
    <x v="28"/>
    <x v="28"/>
    <s v="MULTI DAY"/>
    <n v="11.2"/>
    <x v="1"/>
    <s v="ECCTRA NATIONALS DAY3"/>
    <n v="8"/>
    <n v="8.0159040000000008"/>
    <n v="0.04"/>
    <n v="7.0000000000000007E-2"/>
    <n v="0"/>
    <n v="0.11"/>
    <n v="9.6300000000000008"/>
    <n v="9.7100000000000009"/>
    <n v="11.04"/>
    <n v="30.38"/>
    <n v="10.130000000000001"/>
    <m/>
    <m/>
    <n v="10"/>
    <n v="8.5982142857142883"/>
    <n v="8.6696428571428577"/>
    <n v="9.8571428571428559"/>
    <n v="9.0446428571428577"/>
    <x v="6"/>
    <x v="0"/>
  </r>
  <r>
    <s v="17/06/2024"/>
    <s v="PLEASURE"/>
    <s v="1"/>
    <x v="31"/>
    <s v="A161"/>
    <s v="BORDER"/>
    <x v="31"/>
    <x v="31"/>
    <s v="MULTI DAY"/>
    <n v="20.399999999999999"/>
    <x v="0"/>
    <s v="ECCTRA NATIONALS DAY3"/>
    <n v="8"/>
    <n v="8.0712159999999997"/>
    <n v="7.0000000000000007E-2"/>
    <n v="0.06"/>
    <n v="0"/>
    <n v="0.14000000000000001"/>
    <n v="18.77"/>
    <n v="18.36"/>
    <n v="20.04"/>
    <n v="57.17"/>
    <n v="19.059999999999999"/>
    <m/>
    <m/>
    <n v="20"/>
    <n v="18.401960784313726"/>
    <n v="18"/>
    <n v="19.647058823529413"/>
    <n v="18.686274509803923"/>
    <x v="2"/>
    <x v="0"/>
  </r>
  <r>
    <s v="17/06/2024"/>
    <s v="PLEASURE"/>
    <s v="2"/>
    <x v="30"/>
    <s v="A194"/>
    <s v="BORDER"/>
    <x v="30"/>
    <x v="30"/>
    <s v="MULTI DAY"/>
    <n v="20.399999999999999"/>
    <x v="0"/>
    <s v="ECCTRA NATIONALS DAY3"/>
    <n v="8"/>
    <n v="8.1229949999999995"/>
    <n v="0.28000000000000003"/>
    <n v="0.03"/>
    <n v="0"/>
    <n v="0.32"/>
    <n v="19.18"/>
    <n v="17.68"/>
    <n v="19.579999999999998"/>
    <n v="56.44"/>
    <n v="18.809999999999999"/>
    <m/>
    <m/>
    <n v="20"/>
    <n v="18.803921568627452"/>
    <n v="17.333333333333336"/>
    <n v="19.196078431372548"/>
    <n v="18.441176470588236"/>
    <x v="2"/>
    <x v="1"/>
  </r>
  <r>
    <s v="17/06/2024"/>
    <s v="PLEASURE"/>
    <s v="3"/>
    <x v="29"/>
    <s v="A203"/>
    <s v="BORDER"/>
    <x v="29"/>
    <x v="29"/>
    <s v="MULTI DAY"/>
    <n v="20.399999999999999"/>
    <x v="0"/>
    <s v="ECCTRA NATIONALS DAY3"/>
    <n v="8"/>
    <n v="8.0104710000000008"/>
    <n v="0"/>
    <n v="0.01"/>
    <n v="0"/>
    <n v="0.02"/>
    <n v="17.54"/>
    <n v="18.36"/>
    <n v="20.350000000000001"/>
    <n v="56.25"/>
    <n v="18.75"/>
    <m/>
    <m/>
    <n v="20"/>
    <n v="17.196078431372548"/>
    <n v="18"/>
    <n v="19.950980392156865"/>
    <n v="18.382352941176471"/>
    <x v="2"/>
    <x v="0"/>
  </r>
  <r>
    <s v="17/06/2024"/>
    <s v="PLEASURE"/>
    <s v="4"/>
    <x v="32"/>
    <s v="A138"/>
    <s v="BORDER"/>
    <x v="32"/>
    <x v="32"/>
    <s v="MULTI DAY"/>
    <n v="20.399999999999999"/>
    <x v="0"/>
    <s v="ECCTRA NATIONALS DAY3"/>
    <n v="8"/>
    <n v="8.1437120000000007"/>
    <n v="0.3"/>
    <n v="0.01"/>
    <n v="0"/>
    <n v="0.31"/>
    <n v="17.95"/>
    <n v="16.32"/>
    <n v="19.59"/>
    <n v="53.86"/>
    <n v="17.95"/>
    <m/>
    <m/>
    <n v="20"/>
    <n v="17.598039215686274"/>
    <n v="16"/>
    <n v="19.205882352941178"/>
    <n v="17.598039215686274"/>
    <x v="2"/>
    <x v="1"/>
  </r>
  <r>
    <s v="17/06/2024"/>
    <s v="PLEASURE"/>
    <s v="1"/>
    <x v="33"/>
    <s v="A239"/>
    <s v="BORDER"/>
    <x v="33"/>
    <x v="33"/>
    <s v="MULTI DAY"/>
    <n v="20.399999999999999"/>
    <x v="1"/>
    <s v="ECCTRA NATIONALS DAY3"/>
    <n v="8"/>
    <n v="8.1391989999999996"/>
    <n v="0.31"/>
    <n v="0.02"/>
    <n v="0"/>
    <n v="0.34"/>
    <n v="18.77"/>
    <n v="18.36"/>
    <n v="19.52"/>
    <n v="56.65"/>
    <n v="18.88"/>
    <m/>
    <m/>
    <n v="20"/>
    <n v="18.401960784313726"/>
    <n v="18"/>
    <n v="19.137254901960784"/>
    <n v="18.509803921568629"/>
    <x v="6"/>
    <x v="0"/>
  </r>
  <r>
    <s v="17/06/2024"/>
    <s v="PLEASURE"/>
    <s v="2"/>
    <x v="34"/>
    <s v="A196"/>
    <s v="BORDER"/>
    <x v="34"/>
    <x v="34"/>
    <s v="MULTI DAY"/>
    <n v="20.399999999999999"/>
    <x v="1"/>
    <s v="ECCTRA NATIONALS DAY3"/>
    <n v="8"/>
    <n v="8.0385279999999995"/>
    <n v="0.02"/>
    <n v="0.04"/>
    <n v="0"/>
    <n v="7.0000000000000007E-2"/>
    <n v="16.32"/>
    <n v="17.68"/>
    <n v="20.2"/>
    <n v="54.2"/>
    <n v="18.07"/>
    <m/>
    <m/>
    <n v="20"/>
    <n v="16"/>
    <n v="17.333333333333336"/>
    <n v="19.803921568627452"/>
    <n v="17.715686274509807"/>
    <x v="6"/>
    <x v="0"/>
  </r>
  <r>
    <s v="17/06/2024"/>
    <s v="TRAIL"/>
    <s v="1"/>
    <x v="35"/>
    <s v="A151"/>
    <s v="BORDER"/>
    <x v="35"/>
    <x v="35"/>
    <s v="MULTI DAY"/>
    <n v="40"/>
    <x v="2"/>
    <s v="ECCTRA NATIONALS DAY3"/>
    <n v="8"/>
    <n v="8.4636870000000002"/>
    <n v="0.79"/>
    <n v="0.15"/>
    <n v="0"/>
    <n v="0.95"/>
    <n v="39.590000000000003"/>
    <n v="30.97"/>
    <n v="35.6"/>
    <n v="106.16"/>
    <n v="35.39"/>
    <m/>
    <m/>
    <n v="40"/>
    <n v="39.590000000000003"/>
    <n v="30.97"/>
    <n v="35.6"/>
    <n v="35.39"/>
    <x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32A03E-CBAF-423A-9137-D96A43F9C6F0}" name="PivotTable3" cacheId="1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compactData="0" multipleFieldFilters="0">
  <location ref="A3:G30" firstHeaderRow="0" firstDataRow="1" firstDataCol="5" rowPageCount="1" colPageCount="1"/>
  <pivotFields count="32">
    <pivotField compact="0" outline="0" showAll="0"/>
    <pivotField compact="0" outline="0" showAll="0"/>
    <pivotField compact="0" outline="0" showAll="0"/>
    <pivotField axis="axisRow" compact="0" outline="0" showAll="0" defaultSubtotal="0">
      <items count="36">
        <item x="6"/>
        <item x="7"/>
        <item x="3"/>
        <item x="9"/>
        <item x="2"/>
        <item x="1"/>
        <item x="19"/>
        <item x="14"/>
        <item x="15"/>
        <item x="17"/>
        <item x="12"/>
        <item x="5"/>
        <item x="10"/>
        <item x="32"/>
        <item x="35"/>
        <item x="31"/>
        <item x="26"/>
        <item x="30"/>
        <item x="34"/>
        <item x="29"/>
        <item x="28"/>
        <item x="27"/>
        <item x="8"/>
        <item x="20"/>
        <item x="16"/>
        <item x="11"/>
        <item x="23"/>
        <item x="24"/>
        <item x="33"/>
        <item x="4"/>
        <item x="0"/>
        <item x="18"/>
        <item x="13"/>
        <item x="25"/>
        <item x="22"/>
        <item x="21"/>
      </items>
    </pivotField>
    <pivotField compact="0" outline="0" showAll="0"/>
    <pivotField compact="0" outline="0" showAll="0"/>
    <pivotField axis="axisRow" compact="0" outline="0" showAll="0" defaultSubtotal="0">
      <items count="36">
        <item x="16"/>
        <item x="4"/>
        <item x="3"/>
        <item x="0"/>
        <item x="20"/>
        <item x="18"/>
        <item x="17"/>
        <item x="14"/>
        <item x="15"/>
        <item x="26"/>
        <item x="28"/>
        <item x="11"/>
        <item x="29"/>
        <item x="22"/>
        <item x="21"/>
        <item x="10"/>
        <item x="33"/>
        <item x="9"/>
        <item x="19"/>
        <item x="25"/>
        <item x="35"/>
        <item x="32"/>
        <item x="31"/>
        <item x="34"/>
        <item x="2"/>
        <item x="6"/>
        <item x="7"/>
        <item x="23"/>
        <item x="8"/>
        <item x="30"/>
        <item x="24"/>
        <item x="12"/>
        <item x="13"/>
        <item x="5"/>
        <item x="1"/>
        <item x="27"/>
      </items>
    </pivotField>
    <pivotField axis="axisRow" compact="0" outline="0" showAll="0">
      <items count="37">
        <item x="9"/>
        <item x="28"/>
        <item x="19"/>
        <item x="35"/>
        <item x="33"/>
        <item x="25"/>
        <item x="8"/>
        <item x="29"/>
        <item x="22"/>
        <item x="18"/>
        <item x="1"/>
        <item x="27"/>
        <item x="3"/>
        <item x="13"/>
        <item x="30"/>
        <item x="5"/>
        <item x="2"/>
        <item x="10"/>
        <item x="31"/>
        <item x="20"/>
        <item x="26"/>
        <item x="21"/>
        <item x="11"/>
        <item x="15"/>
        <item x="16"/>
        <item x="32"/>
        <item x="14"/>
        <item x="4"/>
        <item x="34"/>
        <item x="24"/>
        <item x="7"/>
        <item x="0"/>
        <item x="17"/>
        <item x="12"/>
        <item x="23"/>
        <item x="6"/>
        <item t="default"/>
      </items>
    </pivotField>
    <pivotField compact="0" outline="0" showAll="0"/>
    <pivotField compact="0" numFmtId="2" outline="0" showAll="0"/>
    <pivotField axis="axisRow" compact="0" outline="0" showAll="0">
      <items count="4">
        <item x="1"/>
        <item x="0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axis="axisRow" compact="0" outline="0" showAll="0" defaultSubtotal="0">
      <items count="8">
        <item x="6"/>
        <item m="1" x="7"/>
        <item x="5"/>
        <item x="1"/>
        <item x="0"/>
        <item x="3"/>
        <item x="4"/>
        <item h="1" x="2"/>
      </items>
    </pivotField>
    <pivotField axis="axisPage" compact="0" outline="0" multipleItemSelectionAllowed="1" showAll="0">
      <items count="4">
        <item h="1" x="1"/>
        <item x="0"/>
        <item m="1" x="2"/>
        <item t="default"/>
      </items>
    </pivotField>
  </pivotFields>
  <rowFields count="5">
    <field x="30"/>
    <field x="10"/>
    <field x="3"/>
    <field x="6"/>
    <field x="7"/>
  </rowFields>
  <rowItems count="27">
    <i>
      <x/>
      <x/>
      <x v="18"/>
      <x v="23"/>
      <x v="28"/>
    </i>
    <i r="2">
      <x v="20"/>
      <x v="10"/>
      <x v="1"/>
    </i>
    <i r="2">
      <x v="28"/>
      <x v="16"/>
      <x v="4"/>
    </i>
    <i t="default" r="1">
      <x/>
    </i>
    <i>
      <x v="2"/>
      <x v="1"/>
      <x v="16"/>
      <x v="9"/>
      <x v="20"/>
    </i>
    <i r="2">
      <x v="21"/>
      <x v="35"/>
      <x v="11"/>
    </i>
    <i r="2">
      <x v="26"/>
      <x v="27"/>
      <x v="34"/>
    </i>
    <i r="2">
      <x v="27"/>
      <x v="30"/>
      <x v="29"/>
    </i>
    <i t="default" r="1">
      <x v="1"/>
    </i>
    <i>
      <x v="3"/>
      <x v="1"/>
      <x v="5"/>
      <x v="34"/>
      <x v="10"/>
    </i>
    <i r="2">
      <x v="11"/>
      <x v="33"/>
      <x v="15"/>
    </i>
    <i r="2">
      <x v="29"/>
      <x v="1"/>
      <x v="27"/>
    </i>
    <i t="default" r="1">
      <x v="1"/>
    </i>
    <i>
      <x v="4"/>
      <x v="1"/>
      <x v="2"/>
      <x v="2"/>
      <x v="12"/>
    </i>
    <i r="2">
      <x v="4"/>
      <x v="24"/>
      <x v="16"/>
    </i>
    <i r="2">
      <x v="30"/>
      <x v="3"/>
      <x v="31"/>
    </i>
    <i t="default" r="1">
      <x v="1"/>
    </i>
    <i>
      <x v="5"/>
      <x v="1"/>
      <x v="3"/>
      <x v="17"/>
      <x/>
    </i>
    <i r="2">
      <x v="10"/>
      <x v="31"/>
      <x v="33"/>
    </i>
    <i r="2">
      <x v="12"/>
      <x v="15"/>
      <x v="17"/>
    </i>
    <i r="2">
      <x v="25"/>
      <x v="11"/>
      <x v="22"/>
    </i>
    <i t="default" r="1">
      <x v="1"/>
    </i>
    <i>
      <x v="6"/>
      <x v="1"/>
      <x v="7"/>
      <x v="7"/>
      <x v="26"/>
    </i>
    <i r="2">
      <x v="8"/>
      <x v="8"/>
      <x v="23"/>
    </i>
    <i r="2">
      <x v="9"/>
      <x v="6"/>
      <x v="32"/>
    </i>
    <i r="2">
      <x v="24"/>
      <x/>
      <x v="24"/>
    </i>
    <i t="default" r="1">
      <x v="1"/>
    </i>
  </rowItems>
  <colFields count="1">
    <field x="-2"/>
  </colFields>
  <colItems count="2">
    <i>
      <x/>
    </i>
    <i i="1">
      <x v="1"/>
    </i>
  </colItems>
  <pageFields count="1">
    <pageField fld="31" hier="-1"/>
  </pageFields>
  <dataFields count="2">
    <dataField name="Sum of Standardised Distance" fld="25" baseField="0" baseItem="0"/>
    <dataField name="Sum of Actual Points corrected" fld="29" baseField="0" baseItem="0" numFmtId="4"/>
  </dataFields>
  <formats count="2">
    <format dxfId="82">
      <pivotArea outline="0" fieldPosition="0">
        <references count="1">
          <reference field="4294967294" count="1" selected="0">
            <x v="1"/>
          </reference>
        </references>
      </pivotArea>
    </format>
    <format dxfId="81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F7F232-A073-404C-8574-DA3C2F195070}" name="PivotTable2" cacheId="1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compactData="0" multipleFieldFilters="0">
  <location ref="A3:F31" firstHeaderRow="0" firstDataRow="1" firstDataCol="4" rowPageCount="1" colPageCount="1"/>
  <pivotFields count="32">
    <pivotField compact="0" outline="0" showAll="0"/>
    <pivotField compact="0" outline="0" showAll="0"/>
    <pivotField compact="0" outline="0" showAll="0"/>
    <pivotField axis="axisRow" compact="0" outline="0" showAll="0" defaultSubtotal="0">
      <items count="36">
        <item x="6"/>
        <item x="7"/>
        <item x="3"/>
        <item x="9"/>
        <item x="2"/>
        <item x="1"/>
        <item x="19"/>
        <item x="14"/>
        <item x="15"/>
        <item x="17"/>
        <item x="12"/>
        <item x="5"/>
        <item x="10"/>
        <item x="32"/>
        <item x="35"/>
        <item x="31"/>
        <item x="26"/>
        <item x="30"/>
        <item x="34"/>
        <item x="29"/>
        <item x="28"/>
        <item x="27"/>
        <item x="8"/>
        <item x="20"/>
        <item x="16"/>
        <item x="11"/>
        <item x="23"/>
        <item x="24"/>
        <item x="33"/>
        <item x="4"/>
        <item x="0"/>
        <item x="18"/>
        <item x="13"/>
        <item x="25"/>
        <item x="22"/>
        <item x="21"/>
      </items>
    </pivotField>
    <pivotField compact="0" outline="0" showAll="0"/>
    <pivotField compact="0" outline="0" showAll="0"/>
    <pivotField axis="axisRow" compact="0" outline="0" showAll="0" defaultSubtotal="0">
      <items count="36">
        <item x="16"/>
        <item x="4"/>
        <item x="3"/>
        <item x="0"/>
        <item x="20"/>
        <item x="18"/>
        <item x="17"/>
        <item x="14"/>
        <item x="15"/>
        <item x="26"/>
        <item x="28"/>
        <item x="11"/>
        <item x="29"/>
        <item x="22"/>
        <item x="21"/>
        <item x="10"/>
        <item x="33"/>
        <item x="9"/>
        <item x="19"/>
        <item x="25"/>
        <item x="35"/>
        <item x="32"/>
        <item x="31"/>
        <item x="34"/>
        <item x="2"/>
        <item x="6"/>
        <item x="7"/>
        <item x="23"/>
        <item x="8"/>
        <item x="30"/>
        <item x="24"/>
        <item x="12"/>
        <item x="13"/>
        <item x="5"/>
        <item x="1"/>
        <item x="27"/>
      </items>
    </pivotField>
    <pivotField axis="axisRow" compact="0" outline="0" showAll="0">
      <items count="37">
        <item x="9"/>
        <item x="28"/>
        <item x="19"/>
        <item x="35"/>
        <item x="33"/>
        <item x="25"/>
        <item x="8"/>
        <item x="29"/>
        <item x="22"/>
        <item x="18"/>
        <item x="1"/>
        <item x="27"/>
        <item x="3"/>
        <item x="13"/>
        <item x="30"/>
        <item x="5"/>
        <item x="2"/>
        <item x="10"/>
        <item x="31"/>
        <item x="20"/>
        <item x="26"/>
        <item x="21"/>
        <item x="11"/>
        <item x="15"/>
        <item x="16"/>
        <item x="32"/>
        <item x="14"/>
        <item x="4"/>
        <item x="34"/>
        <item x="24"/>
        <item x="7"/>
        <item x="0"/>
        <item x="17"/>
        <item x="12"/>
        <item x="23"/>
        <item x="6"/>
        <item t="default"/>
      </items>
    </pivotField>
    <pivotField compact="0" outline="0" showAll="0"/>
    <pivotField compact="0" numFmtId="2" outline="0" showAll="0"/>
    <pivotField axis="axisRow" compact="0" outline="0" showAll="0" defaultSubtotal="0">
      <items count="3">
        <item x="1"/>
        <item x="0"/>
        <item x="2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axis="axisPage" compact="0" outline="0" multipleItemSelectionAllowed="1" showAll="0">
      <items count="4">
        <item h="1" x="1"/>
        <item x="0"/>
        <item h="1" m="1" x="2"/>
        <item t="default"/>
      </items>
    </pivotField>
  </pivotFields>
  <rowFields count="4">
    <field x="10"/>
    <field x="3"/>
    <field x="6"/>
    <field x="7"/>
  </rowFields>
  <rowItems count="28">
    <i>
      <x/>
      <x v="18"/>
      <x v="23"/>
      <x v="28"/>
    </i>
    <i r="1">
      <x v="20"/>
      <x v="10"/>
      <x v="1"/>
    </i>
    <i r="1">
      <x v="28"/>
      <x v="16"/>
      <x v="4"/>
    </i>
    <i r="1">
      <x v="31"/>
      <x v="5"/>
      <x v="9"/>
    </i>
    <i r="1">
      <x v="32"/>
      <x v="32"/>
      <x v="13"/>
    </i>
    <i>
      <x v="1"/>
      <x v="2"/>
      <x v="2"/>
      <x v="12"/>
    </i>
    <i r="1">
      <x v="3"/>
      <x v="17"/>
      <x/>
    </i>
    <i r="1">
      <x v="4"/>
      <x v="24"/>
      <x v="16"/>
    </i>
    <i r="1">
      <x v="5"/>
      <x v="34"/>
      <x v="10"/>
    </i>
    <i r="1">
      <x v="7"/>
      <x v="7"/>
      <x v="26"/>
    </i>
    <i r="1">
      <x v="8"/>
      <x v="8"/>
      <x v="23"/>
    </i>
    <i r="1">
      <x v="9"/>
      <x v="6"/>
      <x v="32"/>
    </i>
    <i r="1">
      <x v="10"/>
      <x v="31"/>
      <x v="33"/>
    </i>
    <i r="1">
      <x v="11"/>
      <x v="33"/>
      <x v="15"/>
    </i>
    <i r="1">
      <x v="12"/>
      <x v="15"/>
      <x v="17"/>
    </i>
    <i r="1">
      <x v="15"/>
      <x v="22"/>
      <x v="18"/>
    </i>
    <i r="1">
      <x v="16"/>
      <x v="9"/>
      <x v="20"/>
    </i>
    <i r="1">
      <x v="19"/>
      <x v="12"/>
      <x v="7"/>
    </i>
    <i r="1">
      <x v="21"/>
      <x v="35"/>
      <x v="11"/>
    </i>
    <i r="1">
      <x v="24"/>
      <x/>
      <x v="24"/>
    </i>
    <i r="1">
      <x v="25"/>
      <x v="11"/>
      <x v="22"/>
    </i>
    <i r="1">
      <x v="26"/>
      <x v="27"/>
      <x v="34"/>
    </i>
    <i r="1">
      <x v="27"/>
      <x v="30"/>
      <x v="29"/>
    </i>
    <i r="1">
      <x v="29"/>
      <x v="1"/>
      <x v="27"/>
    </i>
    <i r="1">
      <x v="30"/>
      <x v="3"/>
      <x v="31"/>
    </i>
    <i r="1">
      <x v="33"/>
      <x v="19"/>
      <x v="5"/>
    </i>
    <i>
      <x v="2"/>
      <x v="6"/>
      <x v="18"/>
      <x v="2"/>
    </i>
    <i r="1">
      <x v="14"/>
      <x v="20"/>
      <x v="3"/>
    </i>
  </rowItems>
  <colFields count="1">
    <field x="-2"/>
  </colFields>
  <colItems count="2">
    <i>
      <x/>
    </i>
    <i i="1">
      <x v="1"/>
    </i>
  </colItems>
  <pageFields count="1">
    <pageField fld="31" hier="-1"/>
  </pageFields>
  <dataFields count="2">
    <dataField name="Sum of Standardised Distance" fld="25" baseField="0" baseItem="0"/>
    <dataField name="Sum of Actual Points corrected" fld="29" baseField="0" baseItem="0" numFmtId="2"/>
  </dataFields>
  <formats count="5">
    <format dxfId="80">
      <pivotArea outline="0" fieldPosition="0">
        <references count="1">
          <reference field="4294967294" count="1" selected="0">
            <x v="1"/>
          </reference>
        </references>
      </pivotArea>
    </format>
    <format dxfId="7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8">
      <pivotArea field="10" type="button" dataOnly="0" labelOnly="1" outline="0" axis="axisRow" fieldPosition="0"/>
    </format>
    <format dxfId="7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6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ED39FC-4E4F-4A67-9C5B-73E58CB6E26C}" name="PivotTable2" cacheId="1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compactData="0" multipleFieldFilters="0">
  <location ref="A3:F31" firstHeaderRow="0" firstDataRow="1" firstDataCol="4" rowPageCount="1" colPageCount="1"/>
  <pivotFields count="32">
    <pivotField compact="0" outline="0" showAll="0"/>
    <pivotField compact="0" outline="0" showAll="0"/>
    <pivotField compact="0" outline="0" showAll="0"/>
    <pivotField axis="axisRow" compact="0" outline="0" showAll="0" defaultSubtotal="0">
      <items count="36">
        <item x="6"/>
        <item x="7"/>
        <item x="3"/>
        <item x="9"/>
        <item x="2"/>
        <item x="1"/>
        <item x="19"/>
        <item x="14"/>
        <item x="15"/>
        <item x="17"/>
        <item x="12"/>
        <item x="5"/>
        <item x="10"/>
        <item x="8"/>
        <item x="20"/>
        <item x="16"/>
        <item x="11"/>
        <item x="4"/>
        <item x="0"/>
        <item x="18"/>
        <item x="13"/>
        <item x="22"/>
        <item x="21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compact="0" outline="0" showAll="0"/>
    <pivotField compact="0" outline="0" showAll="0"/>
    <pivotField axis="axisRow" compact="0" outline="0" showAll="0" defaultSubtotal="0">
      <items count="36">
        <item x="16"/>
        <item x="4"/>
        <item x="3"/>
        <item x="0"/>
        <item x="20"/>
        <item x="18"/>
        <item x="17"/>
        <item x="14"/>
        <item x="15"/>
        <item x="11"/>
        <item x="22"/>
        <item x="21"/>
        <item x="10"/>
        <item x="9"/>
        <item x="19"/>
        <item x="2"/>
        <item x="6"/>
        <item x="7"/>
        <item x="8"/>
        <item x="12"/>
        <item x="13"/>
        <item x="5"/>
        <item x="1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axis="axisRow" compact="0" outline="0" showAll="0">
      <items count="37">
        <item x="9"/>
        <item x="19"/>
        <item x="8"/>
        <item x="22"/>
        <item x="18"/>
        <item x="1"/>
        <item x="3"/>
        <item x="13"/>
        <item x="5"/>
        <item x="2"/>
        <item x="10"/>
        <item x="20"/>
        <item x="21"/>
        <item x="11"/>
        <item x="15"/>
        <item x="16"/>
        <item x="14"/>
        <item x="4"/>
        <item x="7"/>
        <item x="0"/>
        <item x="17"/>
        <item x="12"/>
        <item x="6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3">
        <item x="1"/>
        <item x="0"/>
        <item x="2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2" outline="0" showAll="0"/>
    <pivotField compact="0" numFmtId="2" outline="0" showAll="0"/>
    <pivotField dataField="1" compact="0" numFmtId="2" outline="0" showAll="0"/>
    <pivotField compact="0" numFmtId="2" outline="0" showAll="0"/>
    <pivotField compact="0" numFmtId="2" outline="0" showAll="0"/>
    <pivotField compact="0" outline="0" showAll="0"/>
    <pivotField axis="axisPage" compact="0" outline="0" multipleItemSelectionAllowed="1" showAll="0">
      <items count="4">
        <item h="1" x="1"/>
        <item x="0"/>
        <item h="1" m="1" x="2"/>
        <item t="default"/>
      </items>
    </pivotField>
  </pivotFields>
  <rowFields count="4">
    <field x="10"/>
    <field x="3"/>
    <field x="6"/>
    <field x="7"/>
  </rowFields>
  <rowItems count="28">
    <i>
      <x/>
      <x v="19"/>
      <x v="5"/>
      <x v="4"/>
    </i>
    <i r="1">
      <x v="20"/>
      <x v="20"/>
      <x v="7"/>
    </i>
    <i r="1">
      <x v="28"/>
      <x v="28"/>
      <x v="28"/>
    </i>
    <i r="1">
      <x v="33"/>
      <x v="33"/>
      <x v="33"/>
    </i>
    <i r="1">
      <x v="34"/>
      <x v="34"/>
      <x v="34"/>
    </i>
    <i>
      <x v="1"/>
      <x v="2"/>
      <x v="2"/>
      <x v="6"/>
    </i>
    <i r="1">
      <x v="3"/>
      <x v="13"/>
      <x/>
    </i>
    <i r="1">
      <x v="4"/>
      <x v="15"/>
      <x v="9"/>
    </i>
    <i r="1">
      <x v="5"/>
      <x v="22"/>
      <x v="5"/>
    </i>
    <i r="1">
      <x v="7"/>
      <x v="7"/>
      <x v="16"/>
    </i>
    <i r="1">
      <x v="8"/>
      <x v="8"/>
      <x v="14"/>
    </i>
    <i r="1">
      <x v="9"/>
      <x v="6"/>
      <x v="20"/>
    </i>
    <i r="1">
      <x v="10"/>
      <x v="19"/>
      <x v="21"/>
    </i>
    <i r="1">
      <x v="11"/>
      <x v="21"/>
      <x v="8"/>
    </i>
    <i r="1">
      <x v="12"/>
      <x v="12"/>
      <x v="10"/>
    </i>
    <i r="1">
      <x v="15"/>
      <x/>
      <x v="15"/>
    </i>
    <i r="1">
      <x v="16"/>
      <x v="9"/>
      <x v="13"/>
    </i>
    <i r="1">
      <x v="17"/>
      <x v="1"/>
      <x v="17"/>
    </i>
    <i r="1">
      <x v="18"/>
      <x v="3"/>
      <x v="19"/>
    </i>
    <i r="1">
      <x v="23"/>
      <x v="23"/>
      <x v="23"/>
    </i>
    <i r="1">
      <x v="24"/>
      <x v="24"/>
      <x v="24"/>
    </i>
    <i r="1">
      <x v="25"/>
      <x v="25"/>
      <x v="25"/>
    </i>
    <i r="1">
      <x v="26"/>
      <x v="26"/>
      <x v="26"/>
    </i>
    <i r="1">
      <x v="27"/>
      <x v="27"/>
      <x v="27"/>
    </i>
    <i r="1">
      <x v="29"/>
      <x v="29"/>
      <x v="29"/>
    </i>
    <i r="1">
      <x v="31"/>
      <x v="31"/>
      <x v="31"/>
    </i>
    <i>
      <x v="2"/>
      <x v="6"/>
      <x v="14"/>
      <x v="1"/>
    </i>
    <i r="1">
      <x v="35"/>
      <x v="35"/>
      <x v="35"/>
    </i>
  </rowItems>
  <colFields count="1">
    <field x="-2"/>
  </colFields>
  <colItems count="2">
    <i>
      <x/>
    </i>
    <i i="1">
      <x v="1"/>
    </i>
  </colItems>
  <pageFields count="1">
    <pageField fld="31" hier="-1"/>
  </pageFields>
  <dataFields count="2">
    <dataField name="Sum of Standardised Distance" fld="25" baseField="0" baseItem="0"/>
    <dataField name="Sum of Vet points corrected" fld="27" baseField="0" baseItem="0" numFmtId="2"/>
  </dataFields>
  <formats count="2">
    <format dxfId="75">
      <pivotArea outline="0" fieldPosition="0">
        <references count="1">
          <reference field="4294967294" count="1" selected="0">
            <x v="1"/>
          </reference>
        </references>
      </pivotArea>
    </format>
    <format dxfId="74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A79621-79FC-433A-BD2A-968BF46FCC28}" name="PivotTable3" cacheId="1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compactData="0" multipleFieldFilters="0">
  <location ref="A3:F31" firstHeaderRow="0" firstDataRow="1" firstDataCol="4" rowPageCount="1" colPageCount="1"/>
  <pivotFields count="32">
    <pivotField compact="0" outline="0" showAll="0"/>
    <pivotField compact="0" outline="0" showAll="0"/>
    <pivotField compact="0" outline="0" showAll="0"/>
    <pivotField axis="axisRow" compact="0" outline="0" showAll="0" defaultSubtotal="0">
      <items count="36">
        <item x="6"/>
        <item x="7"/>
        <item x="3"/>
        <item x="9"/>
        <item x="2"/>
        <item x="1"/>
        <item x="19"/>
        <item x="14"/>
        <item x="15"/>
        <item x="17"/>
        <item x="12"/>
        <item x="5"/>
        <item x="10"/>
        <item x="8"/>
        <item x="20"/>
        <item x="16"/>
        <item x="11"/>
        <item x="4"/>
        <item x="0"/>
        <item x="18"/>
        <item x="13"/>
        <item x="22"/>
        <item x="21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compact="0" outline="0" showAll="0"/>
    <pivotField compact="0" outline="0" showAll="0"/>
    <pivotField axis="axisRow" compact="0" outline="0" showAll="0" defaultSubtotal="0">
      <items count="36">
        <item x="16"/>
        <item x="4"/>
        <item x="3"/>
        <item x="0"/>
        <item x="20"/>
        <item x="18"/>
        <item x="17"/>
        <item x="14"/>
        <item x="15"/>
        <item x="11"/>
        <item x="22"/>
        <item x="21"/>
        <item x="10"/>
        <item x="9"/>
        <item x="19"/>
        <item x="2"/>
        <item x="6"/>
        <item x="7"/>
        <item x="8"/>
        <item x="12"/>
        <item x="13"/>
        <item x="5"/>
        <item x="1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axis="axisRow" compact="0" outline="0" showAll="0">
      <items count="37">
        <item x="9"/>
        <item x="19"/>
        <item x="8"/>
        <item x="22"/>
        <item x="18"/>
        <item x="1"/>
        <item x="3"/>
        <item x="13"/>
        <item x="5"/>
        <item x="2"/>
        <item x="10"/>
        <item x="20"/>
        <item x="21"/>
        <item x="11"/>
        <item x="15"/>
        <item x="16"/>
        <item x="14"/>
        <item x="4"/>
        <item x="7"/>
        <item x="0"/>
        <item x="17"/>
        <item x="12"/>
        <item x="6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3">
        <item x="1"/>
        <item x="0"/>
        <item x="2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2" outline="0" showAll="0"/>
    <pivotField compact="0" numFmtId="2" outline="0" showAll="0"/>
    <pivotField compact="0" numFmtId="2" outline="0" showAll="0"/>
    <pivotField dataField="1" compact="0" numFmtId="2" outline="0" showAll="0"/>
    <pivotField compact="0" numFmtId="2" outline="0" showAll="0"/>
    <pivotField compact="0" outline="0" showAll="0"/>
    <pivotField axis="axisPage" compact="0" outline="0" multipleItemSelectionAllowed="1" showAll="0">
      <items count="4">
        <item h="1" x="1"/>
        <item x="0"/>
        <item h="1" m="1" x="2"/>
        <item t="default"/>
      </items>
    </pivotField>
  </pivotFields>
  <rowFields count="4">
    <field x="10"/>
    <field x="3"/>
    <field x="6"/>
    <field x="7"/>
  </rowFields>
  <rowItems count="28">
    <i>
      <x/>
      <x v="19"/>
      <x v="5"/>
      <x v="4"/>
    </i>
    <i r="1">
      <x v="20"/>
      <x v="20"/>
      <x v="7"/>
    </i>
    <i r="1">
      <x v="28"/>
      <x v="28"/>
      <x v="28"/>
    </i>
    <i r="1">
      <x v="33"/>
      <x v="33"/>
      <x v="33"/>
    </i>
    <i r="1">
      <x v="34"/>
      <x v="34"/>
      <x v="34"/>
    </i>
    <i>
      <x v="1"/>
      <x v="2"/>
      <x v="2"/>
      <x v="6"/>
    </i>
    <i r="1">
      <x v="3"/>
      <x v="13"/>
      <x/>
    </i>
    <i r="1">
      <x v="4"/>
      <x v="15"/>
      <x v="9"/>
    </i>
    <i r="1">
      <x v="5"/>
      <x v="22"/>
      <x v="5"/>
    </i>
    <i r="1">
      <x v="7"/>
      <x v="7"/>
      <x v="16"/>
    </i>
    <i r="1">
      <x v="8"/>
      <x v="8"/>
      <x v="14"/>
    </i>
    <i r="1">
      <x v="9"/>
      <x v="6"/>
      <x v="20"/>
    </i>
    <i r="1">
      <x v="10"/>
      <x v="19"/>
      <x v="21"/>
    </i>
    <i r="1">
      <x v="11"/>
      <x v="21"/>
      <x v="8"/>
    </i>
    <i r="1">
      <x v="12"/>
      <x v="12"/>
      <x v="10"/>
    </i>
    <i r="1">
      <x v="15"/>
      <x/>
      <x v="15"/>
    </i>
    <i r="1">
      <x v="16"/>
      <x v="9"/>
      <x v="13"/>
    </i>
    <i r="1">
      <x v="17"/>
      <x v="1"/>
      <x v="17"/>
    </i>
    <i r="1">
      <x v="18"/>
      <x v="3"/>
      <x v="19"/>
    </i>
    <i r="1">
      <x v="23"/>
      <x v="23"/>
      <x v="23"/>
    </i>
    <i r="1">
      <x v="24"/>
      <x v="24"/>
      <x v="24"/>
    </i>
    <i r="1">
      <x v="25"/>
      <x v="25"/>
      <x v="25"/>
    </i>
    <i r="1">
      <x v="26"/>
      <x v="26"/>
      <x v="26"/>
    </i>
    <i r="1">
      <x v="27"/>
      <x v="27"/>
      <x v="27"/>
    </i>
    <i r="1">
      <x v="29"/>
      <x v="29"/>
      <x v="29"/>
    </i>
    <i r="1">
      <x v="31"/>
      <x v="31"/>
      <x v="31"/>
    </i>
    <i>
      <x v="2"/>
      <x v="6"/>
      <x v="14"/>
      <x v="1"/>
    </i>
    <i r="1">
      <x v="35"/>
      <x v="35"/>
      <x v="35"/>
    </i>
  </rowItems>
  <colFields count="1">
    <field x="-2"/>
  </colFields>
  <colItems count="2">
    <i>
      <x/>
    </i>
    <i i="1">
      <x v="1"/>
    </i>
  </colItems>
  <pageFields count="1">
    <pageField fld="31" hier="-1"/>
  </pageFields>
  <dataFields count="2">
    <dataField name="Sum of Standardised Distance" fld="25" baseField="0" baseItem="0"/>
    <dataField name="Sum of Time points corrected" fld="28" baseField="0" baseItem="0" numFmtId="2"/>
  </dataFields>
  <formats count="2">
    <format dxfId="7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72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45F9D1-3E04-4D1A-9C26-E7639B098BDD}" name="PivotTable4" cacheId="1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compactData="0" multipleFieldFilters="0">
  <location ref="A3:F31" firstHeaderRow="0" firstDataRow="1" firstDataCol="4" rowPageCount="1" colPageCount="1"/>
  <pivotFields count="32">
    <pivotField compact="0" outline="0" showAll="0"/>
    <pivotField compact="0" outline="0" showAll="0"/>
    <pivotField compact="0" outline="0" showAll="0"/>
    <pivotField axis="axisRow" compact="0" outline="0" showAll="0" defaultSubtotal="0">
      <items count="36">
        <item x="6"/>
        <item x="7"/>
        <item x="3"/>
        <item x="9"/>
        <item x="2"/>
        <item x="1"/>
        <item x="19"/>
        <item x="14"/>
        <item x="15"/>
        <item x="17"/>
        <item x="12"/>
        <item x="5"/>
        <item x="10"/>
        <item x="8"/>
        <item x="20"/>
        <item x="16"/>
        <item x="11"/>
        <item x="4"/>
        <item x="0"/>
        <item x="18"/>
        <item x="13"/>
        <item x="22"/>
        <item x="21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compact="0" outline="0" showAll="0"/>
    <pivotField compact="0" outline="0" showAll="0"/>
    <pivotField axis="axisRow" compact="0" outline="0" showAll="0" defaultSubtotal="0">
      <items count="36">
        <item x="16"/>
        <item x="4"/>
        <item x="3"/>
        <item x="0"/>
        <item x="20"/>
        <item x="18"/>
        <item x="17"/>
        <item x="14"/>
        <item x="15"/>
        <item x="11"/>
        <item x="22"/>
        <item x="21"/>
        <item x="10"/>
        <item x="9"/>
        <item x="19"/>
        <item x="2"/>
        <item x="6"/>
        <item x="7"/>
        <item x="8"/>
        <item x="12"/>
        <item x="13"/>
        <item x="5"/>
        <item x="1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axis="axisRow" compact="0" outline="0" showAll="0">
      <items count="37">
        <item x="9"/>
        <item x="19"/>
        <item x="8"/>
        <item x="22"/>
        <item x="18"/>
        <item x="1"/>
        <item x="3"/>
        <item x="13"/>
        <item x="5"/>
        <item x="2"/>
        <item x="10"/>
        <item x="20"/>
        <item x="21"/>
        <item x="11"/>
        <item x="15"/>
        <item x="16"/>
        <item x="14"/>
        <item x="4"/>
        <item x="7"/>
        <item x="0"/>
        <item x="17"/>
        <item x="12"/>
        <item x="6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3">
        <item x="1"/>
        <item x="0"/>
        <item x="2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2" outline="0" showAll="0"/>
    <pivotField dataField="1" compact="0" numFmtId="2" outline="0" showAll="0"/>
    <pivotField compact="0" numFmtId="2" outline="0" showAll="0"/>
    <pivotField compact="0" numFmtId="2" outline="0" showAll="0"/>
    <pivotField compact="0" numFmtId="2" outline="0" showAll="0"/>
    <pivotField compact="0" outline="0" showAll="0"/>
    <pivotField axis="axisPage" compact="0" outline="0" multipleItemSelectionAllowed="1" showAll="0">
      <items count="4">
        <item h="1" x="1"/>
        <item x="0"/>
        <item h="1" m="1" x="2"/>
        <item t="default"/>
      </items>
    </pivotField>
  </pivotFields>
  <rowFields count="4">
    <field x="10"/>
    <field x="3"/>
    <field x="6"/>
    <field x="7"/>
  </rowFields>
  <rowItems count="28">
    <i>
      <x/>
      <x v="19"/>
      <x v="5"/>
      <x v="4"/>
    </i>
    <i r="1">
      <x v="20"/>
      <x v="20"/>
      <x v="7"/>
    </i>
    <i r="1">
      <x v="28"/>
      <x v="28"/>
      <x v="28"/>
    </i>
    <i r="1">
      <x v="33"/>
      <x v="33"/>
      <x v="33"/>
    </i>
    <i r="1">
      <x v="34"/>
      <x v="34"/>
      <x v="34"/>
    </i>
    <i>
      <x v="1"/>
      <x v="2"/>
      <x v="2"/>
      <x v="6"/>
    </i>
    <i r="1">
      <x v="3"/>
      <x v="13"/>
      <x/>
    </i>
    <i r="1">
      <x v="4"/>
      <x v="15"/>
      <x v="9"/>
    </i>
    <i r="1">
      <x v="5"/>
      <x v="22"/>
      <x v="5"/>
    </i>
    <i r="1">
      <x v="7"/>
      <x v="7"/>
      <x v="16"/>
    </i>
    <i r="1">
      <x v="8"/>
      <x v="8"/>
      <x v="14"/>
    </i>
    <i r="1">
      <x v="9"/>
      <x v="6"/>
      <x v="20"/>
    </i>
    <i r="1">
      <x v="10"/>
      <x v="19"/>
      <x v="21"/>
    </i>
    <i r="1">
      <x v="11"/>
      <x v="21"/>
      <x v="8"/>
    </i>
    <i r="1">
      <x v="12"/>
      <x v="12"/>
      <x v="10"/>
    </i>
    <i r="1">
      <x v="15"/>
      <x/>
      <x v="15"/>
    </i>
    <i r="1">
      <x v="16"/>
      <x v="9"/>
      <x v="13"/>
    </i>
    <i r="1">
      <x v="17"/>
      <x v="1"/>
      <x v="17"/>
    </i>
    <i r="1">
      <x v="18"/>
      <x v="3"/>
      <x v="19"/>
    </i>
    <i r="1">
      <x v="23"/>
      <x v="23"/>
      <x v="23"/>
    </i>
    <i r="1">
      <x v="24"/>
      <x v="24"/>
      <x v="24"/>
    </i>
    <i r="1">
      <x v="25"/>
      <x v="25"/>
      <x v="25"/>
    </i>
    <i r="1">
      <x v="26"/>
      <x v="26"/>
      <x v="26"/>
    </i>
    <i r="1">
      <x v="27"/>
      <x v="27"/>
      <x v="27"/>
    </i>
    <i r="1">
      <x v="29"/>
      <x v="29"/>
      <x v="29"/>
    </i>
    <i r="1">
      <x v="31"/>
      <x v="31"/>
      <x v="31"/>
    </i>
    <i>
      <x v="2"/>
      <x v="6"/>
      <x v="14"/>
      <x v="1"/>
    </i>
    <i r="1">
      <x v="35"/>
      <x v="35"/>
      <x v="35"/>
    </i>
  </rowItems>
  <colFields count="1">
    <field x="-2"/>
  </colFields>
  <colItems count="2">
    <i>
      <x/>
    </i>
    <i i="1">
      <x v="1"/>
    </i>
  </colItems>
  <pageFields count="1">
    <pageField fld="31" hier="-1"/>
  </pageFields>
  <dataFields count="2">
    <dataField name="Sum of Standardised Distance" fld="25" baseField="0" baseItem="0"/>
    <dataField name="Sum of HMS points corrected " fld="26" baseField="0" baseItem="0" numFmtId="2"/>
  </dataFields>
  <formats count="2">
    <format dxfId="7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7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6EE550-589B-4AD5-A230-E5A69F971FF1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H4" firstHeaderRow="0" firstDataRow="1" firstDataCol="4"/>
  <pivotFields count="31">
    <pivotField compact="0" outline="0" showAll="0"/>
    <pivotField axis="axisRow" compact="0" outline="0" showAll="0">
      <items count="4">
        <item m="1" x="2"/>
        <item x="0"/>
        <item m="1"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50">
        <item m="1" x="23"/>
        <item m="1" x="9"/>
        <item m="1" x="22"/>
        <item m="1" x="11"/>
        <item m="1" x="19"/>
        <item m="1" x="12"/>
        <item m="1" x="13"/>
        <item m="1" x="18"/>
        <item m="1" x="15"/>
        <item m="1" x="17"/>
        <item m="1" x="8"/>
        <item m="1" x="21"/>
        <item m="1" x="16"/>
        <item m="1" x="20"/>
        <item m="1" x="14"/>
        <item m="1" x="10"/>
        <item m="1" x="3"/>
        <item m="1" x="24"/>
        <item m="1" x="6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1"/>
        <item m="1" x="2"/>
        <item m="1" x="4"/>
        <item m="1" x="5"/>
        <item m="1" x="7"/>
        <item x="0"/>
      </items>
    </pivotField>
    <pivotField axis="axisRow" compact="0" outline="0" showAll="0">
      <items count="52">
        <item m="1" x="19"/>
        <item m="1" x="10"/>
        <item m="1" x="13"/>
        <item m="1" x="22"/>
        <item m="1" x="20"/>
        <item m="1" x="11"/>
        <item m="1" x="9"/>
        <item m="1" x="12"/>
        <item m="1" x="16"/>
        <item m="1" x="17"/>
        <item m="1" x="15"/>
        <item m="1" x="21"/>
        <item m="1" x="18"/>
        <item m="1" x="23"/>
        <item m="1" x="8"/>
        <item m="1" x="14"/>
        <item m="1" x="24"/>
        <item m="1" x="25"/>
        <item m="1" x="6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1"/>
        <item m="1" x="2"/>
        <item m="1" x="3"/>
        <item m="1" x="4"/>
        <item m="1" x="5"/>
        <item m="1" x="7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numFmtId="2" outline="0" showAll="0"/>
    <pivotField compact="0" numFmtId="2" outline="0" showAll="0"/>
    <pivotField compact="0" numFmtId="2" outline="0" showAll="0"/>
    <pivotField compact="0" numFmtId="2" outline="0" showAll="0"/>
    <pivotField axis="axisRow" compact="0" outline="0" showAll="0">
      <items count="11">
        <item m="1" x="4"/>
        <item m="1" x="6"/>
        <item m="1" x="3"/>
        <item m="1" x="7"/>
        <item h="1" m="1" x="5"/>
        <item m="1" x="8"/>
        <item m="1" x="9"/>
        <item h="1" m="1" x="1"/>
        <item h="1" m="1" x="2"/>
        <item h="1" x="0"/>
        <item t="default"/>
      </items>
    </pivotField>
  </pivotFields>
  <rowFields count="4">
    <field x="1"/>
    <field x="30"/>
    <field x="6"/>
    <field x="7"/>
  </rowFields>
  <rowItems count="1"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ACTUAL POINTS" fld="22" baseField="7" baseItem="7"/>
    <dataField name="Sum of TIME POINTS" fld="20" baseField="7" baseItem="7"/>
    <dataField name="Sum of VET POINTS" fld="19" baseField="7" baseItem="7"/>
    <dataField name="Sum of HMS POINTS" fld="18" baseField="7" baseItem="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7B1D67-4A4D-4C6B-A82C-5F1C9A631E22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46:G49" firstHeaderRow="0" firstDataRow="1" firstDataCol="3" rowPageCount="1" colPageCount="1"/>
  <pivotFields count="32">
    <pivotField compact="0" outline="0" showAll="0"/>
    <pivotField axis="axisRow" compact="0" outline="0" showAll="0">
      <items count="4">
        <item m="1" x="2"/>
        <item x="0"/>
        <item m="1"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50">
        <item m="1" x="23"/>
        <item m="1" x="9"/>
        <item m="1" x="27"/>
        <item m="1" x="22"/>
        <item m="1" x="11"/>
        <item m="1" x="19"/>
        <item m="1" x="25"/>
        <item m="1" x="12"/>
        <item m="1" x="3"/>
        <item m="1" x="13"/>
        <item m="1" x="18"/>
        <item m="1" x="15"/>
        <item m="1" x="6"/>
        <item m="1" x="24"/>
        <item m="1" x="17"/>
        <item m="1" x="8"/>
        <item m="1" x="28"/>
        <item m="1" x="29"/>
        <item m="1" x="21"/>
        <item m="1" x="30"/>
        <item m="1" x="16"/>
        <item m="1" x="26"/>
        <item m="1" x="20"/>
        <item m="1" x="14"/>
        <item m="1" x="1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1"/>
        <item m="1" x="2"/>
        <item m="1" x="4"/>
        <item m="1" x="5"/>
        <item m="1" x="7"/>
        <item x="0"/>
      </items>
    </pivotField>
    <pivotField axis="axisRow" compact="0" outline="0" showAll="0">
      <items count="52">
        <item m="1" x="19"/>
        <item m="1" x="10"/>
        <item m="1" x="13"/>
        <item m="1" x="6"/>
        <item m="1" x="22"/>
        <item m="1" x="20"/>
        <item m="1" x="11"/>
        <item m="1" x="31"/>
        <item m="1" x="24"/>
        <item m="1" x="28"/>
        <item m="1" x="9"/>
        <item m="1" x="12"/>
        <item m="1" x="16"/>
        <item m="1" x="27"/>
        <item m="1" x="17"/>
        <item m="1" x="30"/>
        <item m="1" x="15"/>
        <item m="1" x="25"/>
        <item m="1" x="26"/>
        <item m="1" x="29"/>
        <item m="1" x="21"/>
        <item m="1" x="18"/>
        <item m="1" x="23"/>
        <item m="1" x="8"/>
        <item m="1" x="14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1"/>
        <item m="1" x="2"/>
        <item m="1" x="3"/>
        <item m="1" x="4"/>
        <item m="1" x="5"/>
        <item m="1" x="7"/>
        <item x="0"/>
        <item t="default"/>
      </items>
    </pivotField>
    <pivotField compact="0" outline="0" showAll="0"/>
    <pivotField compact="0" numFmtId="2" outline="0" showAll="0"/>
    <pivotField compact="0" outline="0" showAll="0"/>
    <pivotField compact="0" outline="0" showAll="0"/>
    <pivotField compact="0" numFmtId="2" outline="0" showAll="0"/>
    <pivotField compact="0" numFmtId="2" outline="0" showAll="0"/>
    <pivotField compact="0" numFmtId="2" outline="0" showAll="0"/>
    <pivotField compact="0" numFmtId="2" outline="0" showAll="0"/>
    <pivotField compact="0" numFmtId="2" outline="0" showAll="0"/>
    <pivotField compact="0" numFmtId="2" outline="0" showAll="0"/>
    <pivotField dataField="1" compact="0" numFmtId="2" outline="0" showAll="0"/>
    <pivotField dataField="1" compact="0" numFmtId="2" outline="0" showAll="0"/>
    <pivotField dataField="1" compact="0" numFmtId="2" outline="0" showAll="0"/>
    <pivotField compact="0" numFmtId="2" outline="0" showAll="0"/>
    <pivotField dataField="1" compact="0" numFmtId="2" outline="0" showAll="0"/>
    <pivotField compact="0" outline="0" showAll="0"/>
    <pivotField compact="0" outline="0" showAll="0"/>
    <pivotField compact="0" outline="0" showAll="0"/>
    <pivotField compact="0" numFmtId="2" outline="0" showAll="0"/>
    <pivotField compact="0" numFmtId="2" outline="0" showAll="0"/>
    <pivotField compact="0" numFmtId="2" outline="0" showAll="0"/>
    <pivotField compact="0" numFmtId="2" outline="0" showAll="0"/>
    <pivotField compact="0" outline="0" showAll="0"/>
    <pivotField axis="axisPage" compact="0" outline="0" multipleItemSelectionAllowed="1" showAll="0">
      <items count="3">
        <item h="1" m="1" x="1"/>
        <item x="0"/>
        <item t="default"/>
      </items>
    </pivotField>
  </pivotFields>
  <rowFields count="3">
    <field x="1"/>
    <field x="6"/>
    <field x="7"/>
  </rowFields>
  <rowItems count="3">
    <i>
      <x v="1"/>
      <x v="49"/>
      <x v="50"/>
    </i>
    <i t="default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31" hier="-1"/>
  </pageFields>
  <dataFields count="4">
    <dataField name="Sum of ACTUAL POINTS" fld="22" baseField="0" baseItem="0"/>
    <dataField name="Sum of TIME POINTS" fld="20" baseField="0" baseItem="0"/>
    <dataField name="Sum of VET POINTS" fld="19" baseField="0" baseItem="0"/>
    <dataField name="Sum of HMS POINTS" fld="18" baseField="0" baseItem="0"/>
  </dataFields>
  <formats count="57">
    <format dxfId="69">
      <pivotArea outline="0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9"/>
          </reference>
          <reference field="7" count="1" selected="0">
            <x v="2"/>
          </reference>
        </references>
      </pivotArea>
    </format>
    <format dxfId="68">
      <pivotArea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</references>
      </pivotArea>
    </format>
    <format dxfId="67">
      <pivotArea outline="0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23"/>
          </reference>
          <reference field="7" count="1" selected="0">
            <x v="24"/>
          </reference>
        </references>
      </pivotArea>
    </format>
    <format dxfId="66">
      <pivotArea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15"/>
          </reference>
          <reference field="7" count="1" selected="0">
            <x v="23"/>
          </reference>
        </references>
      </pivotArea>
    </format>
    <format dxfId="65">
      <pivotArea outline="0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7"/>
          </reference>
          <reference field="7" count="1" selected="0">
            <x v="11"/>
          </reference>
        </references>
      </pivotArea>
    </format>
    <format dxfId="64">
      <pivotArea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24"/>
          </reference>
          <reference field="7" count="1" selected="0">
            <x v="1"/>
          </reference>
        </references>
      </pivotArea>
    </format>
    <format dxfId="63">
      <pivotArea outline="0" fieldPosition="0">
        <references count="1">
          <reference field="4294967294" count="1" selected="0">
            <x v="0"/>
          </reference>
        </references>
      </pivotArea>
    </format>
    <format dxfId="62">
      <pivotArea outline="0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9"/>
          </reference>
          <reference field="7" count="1" selected="0">
            <x v="2"/>
          </reference>
        </references>
      </pivotArea>
    </format>
    <format dxfId="61">
      <pivotArea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</references>
      </pivotArea>
    </format>
    <format dxfId="60">
      <pivotArea outline="0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23"/>
          </reference>
          <reference field="7" count="1" selected="0">
            <x v="24"/>
          </reference>
        </references>
      </pivotArea>
    </format>
    <format dxfId="59">
      <pivotArea outline="0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23"/>
          </reference>
          <reference field="7" count="1" selected="0">
            <x v="24"/>
          </reference>
        </references>
      </pivotArea>
    </format>
    <format dxfId="58">
      <pivotArea outline="0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9"/>
          </reference>
          <reference field="7" count="1" selected="0">
            <x v="2"/>
          </reference>
        </references>
      </pivotArea>
    </format>
    <format dxfId="57">
      <pivotArea outline="0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11"/>
          </reference>
          <reference field="7" count="1" selected="0">
            <x v="16"/>
          </reference>
        </references>
      </pivotArea>
    </format>
    <format dxfId="56">
      <pivotArea outline="0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11"/>
          </reference>
          <reference field="7" count="1" selected="0">
            <x v="16"/>
          </reference>
        </references>
      </pivotArea>
    </format>
    <format dxfId="55">
      <pivotArea outline="0" fieldPosition="0">
        <references count="1">
          <reference field="1" count="1" selected="0" defaultSubtotal="1">
            <x v="1"/>
          </reference>
        </references>
      </pivotArea>
    </format>
    <format dxfId="54">
      <pivotArea outline="0" fieldPosition="0">
        <references count="3">
          <reference field="1" count="1" selected="0">
            <x v="2"/>
          </reference>
          <reference field="6" count="4" selected="0">
            <x v="1"/>
            <x v="4"/>
            <x v="15"/>
            <x v="24"/>
          </reference>
          <reference field="7" count="4" selected="0">
            <x v="1"/>
            <x v="6"/>
            <x v="10"/>
            <x v="23"/>
          </reference>
        </references>
      </pivotArea>
    </format>
    <format dxfId="53">
      <pivotArea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</references>
      </pivotArea>
    </format>
    <format dxfId="52">
      <pivotArea outline="0" fieldPosition="0">
        <references count="4">
          <reference field="4294967294" count="1" selected="0">
            <x v="1"/>
          </reference>
          <reference field="1" count="1" selected="0">
            <x v="1"/>
          </reference>
          <reference field="6" count="1" selected="0">
            <x v="7"/>
          </reference>
          <reference field="7" count="1" selected="0">
            <x v="11"/>
          </reference>
        </references>
      </pivotArea>
    </format>
    <format dxfId="51">
      <pivotArea outline="0" fieldPosition="0">
        <references count="4">
          <reference field="4294967294" count="1" selected="0">
            <x v="1"/>
          </reference>
          <reference field="1" count="1" selected="0">
            <x v="1"/>
          </reference>
          <reference field="6" count="1" selected="0">
            <x v="7"/>
          </reference>
          <reference field="7" count="1" selected="0">
            <x v="11"/>
          </reference>
        </references>
      </pivotArea>
    </format>
    <format dxfId="50">
      <pivotArea outline="0" fieldPosition="0">
        <references count="4">
          <reference field="4294967294" count="1" selected="0">
            <x v="1"/>
          </reference>
          <reference field="1" count="1" selected="0">
            <x v="1"/>
          </reference>
          <reference field="6" count="1" selected="0">
            <x v="23"/>
          </reference>
          <reference field="7" count="1" selected="0">
            <x v="24"/>
          </reference>
        </references>
      </pivotArea>
    </format>
    <format dxfId="49">
      <pivotArea outline="0" fieldPosition="0">
        <references count="4">
          <reference field="4294967294" count="1" selected="0">
            <x v="1"/>
          </reference>
          <reference field="1" count="1" selected="0">
            <x v="1"/>
          </reference>
          <reference field="6" count="1" selected="0">
            <x v="23"/>
          </reference>
          <reference field="7" count="1" selected="0">
            <x v="24"/>
          </reference>
        </references>
      </pivotArea>
    </format>
    <format dxfId="48">
      <pivotArea outline="0" fieldPosition="0">
        <references count="4">
          <reference field="4294967294" count="1" selected="0">
            <x v="1"/>
          </reference>
          <reference field="1" count="1" selected="0">
            <x v="1"/>
          </reference>
          <reference field="6" count="1" selected="0">
            <x v="9"/>
          </reference>
          <reference field="7" count="1" selected="0">
            <x v="2"/>
          </reference>
        </references>
      </pivotArea>
    </format>
    <format dxfId="47">
      <pivotArea outline="0" fieldPosition="0">
        <references count="4">
          <reference field="4294967294" count="1" selected="0">
            <x v="1"/>
          </reference>
          <reference field="1" count="1" selected="0">
            <x v="1"/>
          </reference>
          <reference field="6" count="1" selected="0">
            <x v="9"/>
          </reference>
          <reference field="7" count="1" selected="0">
            <x v="2"/>
          </reference>
        </references>
      </pivotArea>
    </format>
    <format dxfId="46">
      <pivotArea outline="0" fieldPosition="0">
        <references count="4">
          <reference field="4294967294" count="1" selected="0">
            <x v="1"/>
          </reference>
          <reference field="1" count="1" selected="0">
            <x v="2"/>
          </reference>
          <reference field="6" count="1" selected="0">
            <x v="15"/>
          </reference>
          <reference field="7" count="1" selected="0">
            <x v="23"/>
          </reference>
        </references>
      </pivotArea>
    </format>
    <format dxfId="45">
      <pivotArea outline="0" fieldPosition="0">
        <references count="4">
          <reference field="4294967294" count="1" selected="0">
            <x v="1"/>
          </reference>
          <reference field="1" count="1" selected="0">
            <x v="2"/>
          </reference>
          <reference field="6" count="1" selected="0">
            <x v="15"/>
          </reference>
          <reference field="7" count="1" selected="0">
            <x v="23"/>
          </reference>
        </references>
      </pivotArea>
    </format>
    <format dxfId="44">
      <pivotArea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15"/>
          </reference>
          <reference field="7" count="1" selected="0">
            <x v="23"/>
          </reference>
        </references>
      </pivotArea>
    </format>
    <format dxfId="43">
      <pivotArea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15"/>
          </reference>
          <reference field="7" count="1" selected="0">
            <x v="23"/>
          </reference>
        </references>
      </pivotArea>
    </format>
    <format dxfId="42">
      <pivotArea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24"/>
          </reference>
          <reference field="7" count="1" selected="0">
            <x v="1"/>
          </reference>
        </references>
      </pivotArea>
    </format>
    <format dxfId="41">
      <pivotArea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24"/>
          </reference>
          <reference field="7" count="1" selected="0">
            <x v="1"/>
          </reference>
        </references>
      </pivotArea>
    </format>
    <format dxfId="40">
      <pivotArea outline="0" fieldPosition="0">
        <references count="4">
          <reference field="4294967294" count="1" selected="0">
            <x v="1"/>
          </reference>
          <reference field="1" count="1" selected="0">
            <x v="2"/>
          </reference>
          <reference field="6" count="1" selected="0">
            <x v="4"/>
          </reference>
          <reference field="7" count="1" selected="0">
            <x v="6"/>
          </reference>
        </references>
      </pivotArea>
    </format>
    <format dxfId="39">
      <pivotArea outline="0" fieldPosition="0">
        <references count="4">
          <reference field="4294967294" count="1" selected="0">
            <x v="1"/>
          </reference>
          <reference field="1" count="1" selected="0">
            <x v="2"/>
          </reference>
          <reference field="6" count="1" selected="0">
            <x v="4"/>
          </reference>
          <reference field="7" count="1" selected="0">
            <x v="6"/>
          </reference>
        </references>
      </pivotArea>
    </format>
    <format dxfId="38">
      <pivotArea outline="0" fieldPosition="0">
        <references count="4">
          <reference field="4294967294" count="1" selected="0">
            <x v="1"/>
          </reference>
          <reference field="1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</references>
      </pivotArea>
    </format>
    <format dxfId="37">
      <pivotArea outline="0" fieldPosition="0">
        <references count="4">
          <reference field="4294967294" count="1" selected="0">
            <x v="1"/>
          </reference>
          <reference field="1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</references>
      </pivotArea>
    </format>
    <format dxfId="36">
      <pivotArea outline="0" fieldPosition="0">
        <references count="4">
          <reference field="4294967294" count="1" selected="0">
            <x v="2"/>
          </reference>
          <reference field="1" count="1" selected="0">
            <x v="1"/>
          </reference>
          <reference field="6" count="1" selected="0">
            <x v="7"/>
          </reference>
          <reference field="7" count="1" selected="0">
            <x v="11"/>
          </reference>
        </references>
      </pivotArea>
    </format>
    <format dxfId="35">
      <pivotArea outline="0" fieldPosition="0">
        <references count="4">
          <reference field="4294967294" count="1" selected="0">
            <x v="2"/>
          </reference>
          <reference field="1" count="1" selected="0">
            <x v="1"/>
          </reference>
          <reference field="6" count="1" selected="0">
            <x v="7"/>
          </reference>
          <reference field="7" count="1" selected="0">
            <x v="11"/>
          </reference>
        </references>
      </pivotArea>
    </format>
    <format dxfId="34">
      <pivotArea outline="0" fieldPosition="0">
        <references count="4">
          <reference field="4294967294" count="1" selected="0">
            <x v="2"/>
          </reference>
          <reference field="1" count="1" selected="0">
            <x v="1"/>
          </reference>
          <reference field="6" count="1" selected="0">
            <x v="9"/>
          </reference>
          <reference field="7" count="1" selected="0">
            <x v="2"/>
          </reference>
        </references>
      </pivotArea>
    </format>
    <format dxfId="33">
      <pivotArea outline="0" fieldPosition="0">
        <references count="4">
          <reference field="4294967294" count="1" selected="0">
            <x v="2"/>
          </reference>
          <reference field="1" count="1" selected="0">
            <x v="1"/>
          </reference>
          <reference field="6" count="1" selected="0">
            <x v="9"/>
          </reference>
          <reference field="7" count="1" selected="0">
            <x v="2"/>
          </reference>
        </references>
      </pivotArea>
    </format>
    <format dxfId="32">
      <pivotArea outline="0" fieldPosition="0">
        <references count="4">
          <reference field="4294967294" count="1" selected="0">
            <x v="2"/>
          </reference>
          <reference field="1" count="1" selected="0">
            <x v="1"/>
          </reference>
          <reference field="6" count="1" selected="0">
            <x v="23"/>
          </reference>
          <reference field="7" count="1" selected="0">
            <x v="24"/>
          </reference>
        </references>
      </pivotArea>
    </format>
    <format dxfId="31">
      <pivotArea outline="0" fieldPosition="0">
        <references count="4">
          <reference field="4294967294" count="1" selected="0">
            <x v="2"/>
          </reference>
          <reference field="1" count="1" selected="0">
            <x v="1"/>
          </reference>
          <reference field="6" count="1" selected="0">
            <x v="23"/>
          </reference>
          <reference field="7" count="1" selected="0">
            <x v="24"/>
          </reference>
        </references>
      </pivotArea>
    </format>
    <format dxfId="30">
      <pivotArea outline="0" fieldPosition="0">
        <references count="4">
          <reference field="4294967294" count="1" selected="0">
            <x v="2"/>
          </reference>
          <reference field="1" count="1" selected="0">
            <x v="2"/>
          </reference>
          <reference field="6" count="1" selected="0">
            <x v="15"/>
          </reference>
          <reference field="7" count="1" selected="0">
            <x v="23"/>
          </reference>
        </references>
      </pivotArea>
    </format>
    <format dxfId="29">
      <pivotArea outline="0" fieldPosition="0">
        <references count="4">
          <reference field="4294967294" count="1" selected="0">
            <x v="2"/>
          </reference>
          <reference field="1" count="1" selected="0">
            <x v="2"/>
          </reference>
          <reference field="6" count="1" selected="0">
            <x v="15"/>
          </reference>
          <reference field="7" count="1" selected="0">
            <x v="23"/>
          </reference>
        </references>
      </pivotArea>
    </format>
    <format dxfId="28">
      <pivotArea outline="0" fieldPosition="0">
        <references count="4">
          <reference field="4294967294" count="1" selected="0">
            <x v="2"/>
          </reference>
          <reference field="1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</references>
      </pivotArea>
    </format>
    <format dxfId="27">
      <pivotArea outline="0" fieldPosition="0">
        <references count="4">
          <reference field="4294967294" count="1" selected="0">
            <x v="2"/>
          </reference>
          <reference field="1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</references>
      </pivotArea>
    </format>
    <format dxfId="26">
      <pivotArea outline="0" fieldPosition="0">
        <references count="4">
          <reference field="4294967294" count="1" selected="0">
            <x v="2"/>
          </reference>
          <reference field="1" count="1" selected="0">
            <x v="2"/>
          </reference>
          <reference field="6" count="1" selected="0">
            <x v="24"/>
          </reference>
          <reference field="7" count="1" selected="0">
            <x v="1"/>
          </reference>
        </references>
      </pivotArea>
    </format>
    <format dxfId="25">
      <pivotArea outline="0" fieldPosition="0">
        <references count="4">
          <reference field="4294967294" count="1" selected="0">
            <x v="2"/>
          </reference>
          <reference field="1" count="1" selected="0">
            <x v="2"/>
          </reference>
          <reference field="6" count="1" selected="0">
            <x v="24"/>
          </reference>
          <reference field="7" count="1" selected="0">
            <x v="1"/>
          </reference>
        </references>
      </pivotArea>
    </format>
    <format dxfId="24">
      <pivotArea outline="0" fieldPosition="0">
        <references count="4">
          <reference field="4294967294" count="1" selected="0">
            <x v="3"/>
          </reference>
          <reference field="1" count="1" selected="0">
            <x v="1"/>
          </reference>
          <reference field="6" count="1" selected="0">
            <x v="5"/>
          </reference>
          <reference field="7" count="1" selected="0">
            <x v="0"/>
          </reference>
        </references>
      </pivotArea>
    </format>
    <format dxfId="23">
      <pivotArea outline="0" fieldPosition="0">
        <references count="4">
          <reference field="4294967294" count="1" selected="0">
            <x v="3"/>
          </reference>
          <reference field="1" count="1" selected="0">
            <x v="1"/>
          </reference>
          <reference field="6" count="1" selected="0">
            <x v="5"/>
          </reference>
          <reference field="7" count="1" selected="0">
            <x v="0"/>
          </reference>
        </references>
      </pivotArea>
    </format>
    <format dxfId="22">
      <pivotArea outline="0" fieldPosition="0">
        <references count="4">
          <reference field="4294967294" count="1" selected="0">
            <x v="3"/>
          </reference>
          <reference field="1" count="1" selected="0">
            <x v="1"/>
          </reference>
          <reference field="6" count="1" selected="0">
            <x v="9"/>
          </reference>
          <reference field="7" count="1" selected="0">
            <x v="2"/>
          </reference>
        </references>
      </pivotArea>
    </format>
    <format dxfId="21">
      <pivotArea outline="0" fieldPosition="0">
        <references count="4">
          <reference field="4294967294" count="1" selected="0">
            <x v="3"/>
          </reference>
          <reference field="1" count="1" selected="0">
            <x v="1"/>
          </reference>
          <reference field="6" count="1" selected="0">
            <x v="9"/>
          </reference>
          <reference field="7" count="1" selected="0">
            <x v="2"/>
          </reference>
        </references>
      </pivotArea>
    </format>
    <format dxfId="20">
      <pivotArea outline="0" fieldPosition="0">
        <references count="4">
          <reference field="4294967294" count="1" selected="0">
            <x v="3"/>
          </reference>
          <reference field="1" count="1" selected="0">
            <x v="1"/>
          </reference>
          <reference field="6" count="1" selected="0">
            <x v="11"/>
          </reference>
          <reference field="7" count="1" selected="0">
            <x v="16"/>
          </reference>
        </references>
      </pivotArea>
    </format>
    <format dxfId="19">
      <pivotArea outline="0" fieldPosition="0">
        <references count="4">
          <reference field="4294967294" count="1" selected="0">
            <x v="3"/>
          </reference>
          <reference field="1" count="1" selected="0">
            <x v="1"/>
          </reference>
          <reference field="6" count="1" selected="0">
            <x v="11"/>
          </reference>
          <reference field="7" count="1" selected="0">
            <x v="16"/>
          </reference>
        </references>
      </pivotArea>
    </format>
    <format dxfId="18">
      <pivotArea outline="0" fieldPosition="0">
        <references count="4">
          <reference field="4294967294" count="1" selected="0">
            <x v="3"/>
          </reference>
          <reference field="1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</references>
      </pivotArea>
    </format>
    <format dxfId="17">
      <pivotArea outline="0" fieldPosition="0">
        <references count="4">
          <reference field="4294967294" count="1" selected="0">
            <x v="3"/>
          </reference>
          <reference field="1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</references>
      </pivotArea>
    </format>
    <format dxfId="16">
      <pivotArea outline="0" fieldPosition="0">
        <references count="4">
          <reference field="4294967294" count="1" selected="0">
            <x v="3"/>
          </reference>
          <reference field="1" count="1" selected="0">
            <x v="2"/>
          </reference>
          <reference field="6" count="1" selected="0">
            <x v="15"/>
          </reference>
          <reference field="7" count="1" selected="0">
            <x v="23"/>
          </reference>
        </references>
      </pivotArea>
    </format>
    <format dxfId="15">
      <pivotArea outline="0" fieldPosition="0">
        <references count="4">
          <reference field="4294967294" count="1" selected="0">
            <x v="3"/>
          </reference>
          <reference field="1" count="1" selected="0">
            <x v="2"/>
          </reference>
          <reference field="6" count="1" selected="0">
            <x v="15"/>
          </reference>
          <reference field="7" count="1" selected="0">
            <x v="23"/>
          </reference>
        </references>
      </pivotArea>
    </format>
    <format dxfId="14">
      <pivotArea outline="0" fieldPosition="0">
        <references count="4">
          <reference field="4294967294" count="1" selected="0">
            <x v="3"/>
          </reference>
          <reference field="1" count="1" selected="0">
            <x v="2"/>
          </reference>
          <reference field="6" count="1" selected="0">
            <x v="24"/>
          </reference>
          <reference field="7" count="1" selected="0">
            <x v="1"/>
          </reference>
        </references>
      </pivotArea>
    </format>
    <format dxfId="13">
      <pivotArea outline="0" fieldPosition="0">
        <references count="4">
          <reference field="4294967294" count="1" selected="0">
            <x v="3"/>
          </reference>
          <reference field="1" count="1" selected="0">
            <x v="2"/>
          </reference>
          <reference field="6" count="1" selected="0">
            <x v="24"/>
          </reference>
          <reference field="7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1"/>
  <sheetViews>
    <sheetView tabSelected="1" zoomScale="136" workbookViewId="0"/>
  </sheetViews>
  <sheetFormatPr defaultRowHeight="12.5" x14ac:dyDescent="0.25"/>
  <cols>
    <col min="1" max="1" width="11" bestFit="1" customWidth="1"/>
    <col min="2" max="2" width="20" customWidth="1"/>
    <col min="3" max="3" width="8.453125" customWidth="1"/>
    <col min="4" max="4" width="11.453125"/>
    <col min="5" max="5" width="8.453125" customWidth="1"/>
    <col min="6" max="6" width="12.7265625" customWidth="1"/>
    <col min="7" max="7" width="29.7265625" customWidth="1"/>
    <col min="8" max="8" width="39.81640625" bestFit="1" customWidth="1"/>
    <col min="9" max="9" width="11.26953125" customWidth="1"/>
    <col min="10" max="10" width="5.7265625" style="10" customWidth="1"/>
    <col min="11" max="11" width="18.54296875" bestFit="1" customWidth="1"/>
    <col min="12" max="12" width="14" customWidth="1"/>
    <col min="13" max="13" width="5.7265625" style="10" customWidth="1"/>
    <col min="14" max="22" width="10.7265625" style="10" customWidth="1"/>
    <col min="23" max="25" width="6.54296875" style="10" customWidth="1"/>
    <col min="26" max="26" width="6.54296875" style="36" customWidth="1"/>
    <col min="27" max="30" width="9.7265625" style="36" customWidth="1"/>
    <col min="31" max="31" width="12.54296875" customWidth="1"/>
  </cols>
  <sheetData>
    <row r="1" spans="1:32" ht="45" customHeight="1" x14ac:dyDescent="0.25">
      <c r="A1" s="25" t="s">
        <v>0</v>
      </c>
      <c r="B1" s="25" t="s">
        <v>1</v>
      </c>
      <c r="C1" s="26" t="s">
        <v>2</v>
      </c>
      <c r="D1" s="27" t="s">
        <v>3</v>
      </c>
      <c r="E1" s="27" t="s">
        <v>4</v>
      </c>
      <c r="F1" s="26" t="s">
        <v>5</v>
      </c>
      <c r="G1" s="25" t="s">
        <v>6</v>
      </c>
      <c r="H1" s="39" t="s">
        <v>227</v>
      </c>
      <c r="I1" s="25" t="s">
        <v>7</v>
      </c>
      <c r="J1" s="28" t="s">
        <v>8</v>
      </c>
      <c r="K1" s="25" t="s">
        <v>1</v>
      </c>
      <c r="L1" s="26" t="s">
        <v>9</v>
      </c>
      <c r="M1" s="29" t="s">
        <v>10</v>
      </c>
      <c r="N1" s="30" t="s">
        <v>11</v>
      </c>
      <c r="O1" s="30" t="s">
        <v>12</v>
      </c>
      <c r="P1" s="30" t="s">
        <v>13</v>
      </c>
      <c r="Q1" s="30" t="s">
        <v>19</v>
      </c>
      <c r="R1" s="30" t="s">
        <v>14</v>
      </c>
      <c r="S1" s="30" t="s">
        <v>20</v>
      </c>
      <c r="T1" s="30" t="s">
        <v>21</v>
      </c>
      <c r="U1" s="30" t="s">
        <v>22</v>
      </c>
      <c r="V1" s="30" t="s">
        <v>23</v>
      </c>
      <c r="W1" s="30" t="s">
        <v>15</v>
      </c>
      <c r="X1" s="30" t="s">
        <v>17</v>
      </c>
      <c r="Y1" s="30" t="s">
        <v>16</v>
      </c>
      <c r="Z1" s="31" t="s">
        <v>91</v>
      </c>
      <c r="AA1" s="31" t="s">
        <v>87</v>
      </c>
      <c r="AB1" s="31" t="s">
        <v>88</v>
      </c>
      <c r="AC1" s="31" t="s">
        <v>89</v>
      </c>
      <c r="AD1" s="31" t="s">
        <v>90</v>
      </c>
      <c r="AE1" s="32" t="s">
        <v>48</v>
      </c>
      <c r="AF1" s="32" t="s">
        <v>62</v>
      </c>
    </row>
    <row r="2" spans="1:32" ht="13.5" customHeight="1" x14ac:dyDescent="0.25">
      <c r="A2" s="40" t="s">
        <v>143</v>
      </c>
      <c r="B2" s="40" t="s">
        <v>18</v>
      </c>
      <c r="C2" s="41" t="s">
        <v>26</v>
      </c>
      <c r="D2" s="41" t="s">
        <v>124</v>
      </c>
      <c r="E2" s="41" t="s">
        <v>124</v>
      </c>
      <c r="F2" s="41" t="s">
        <v>95</v>
      </c>
      <c r="G2" s="41" t="s">
        <v>125</v>
      </c>
      <c r="H2" s="40" t="s">
        <v>126</v>
      </c>
      <c r="I2" s="40" t="s">
        <v>37</v>
      </c>
      <c r="J2" s="42">
        <v>20.5</v>
      </c>
      <c r="K2" s="40" t="s">
        <v>96</v>
      </c>
      <c r="L2" s="40" t="s">
        <v>146</v>
      </c>
      <c r="M2" s="43">
        <v>10</v>
      </c>
      <c r="N2" s="43">
        <v>9.9168479999999999</v>
      </c>
      <c r="O2" s="43">
        <v>0.18</v>
      </c>
      <c r="P2" s="43">
        <v>0.03</v>
      </c>
      <c r="Q2" s="43">
        <v>0</v>
      </c>
      <c r="R2" s="43">
        <v>0.21</v>
      </c>
      <c r="S2" s="43">
        <v>18.45</v>
      </c>
      <c r="T2" s="43">
        <v>19.13</v>
      </c>
      <c r="U2" s="43">
        <v>20.059999999999999</v>
      </c>
      <c r="V2" s="43">
        <v>57.64</v>
      </c>
      <c r="W2" s="43">
        <v>19.21</v>
      </c>
      <c r="X2" s="43"/>
      <c r="Y2" s="43"/>
      <c r="Z2" s="44">
        <v>20</v>
      </c>
      <c r="AA2" s="55">
        <f>IF(Z2=0,0,($S2/$J2)*$Z2)</f>
        <v>18</v>
      </c>
      <c r="AB2" s="55">
        <f>IF(AA2=0,0,($T2/$J2)*$Z2)</f>
        <v>18.663414634146342</v>
      </c>
      <c r="AC2" s="55">
        <f>IF(AB2=0,0,($U2/$J2)*$Z2)</f>
        <v>19.570731707317073</v>
      </c>
      <c r="AD2" s="55">
        <f>IF(AC2=0,0,($W2/$J2)*$Z2)</f>
        <v>18.741463414634147</v>
      </c>
      <c r="AE2" s="41" t="s">
        <v>150</v>
      </c>
      <c r="AF2" s="40" t="s">
        <v>76</v>
      </c>
    </row>
    <row r="3" spans="1:32" x14ac:dyDescent="0.25">
      <c r="A3" s="40" t="s">
        <v>143</v>
      </c>
      <c r="B3" s="40" t="s">
        <v>18</v>
      </c>
      <c r="C3" s="40" t="s">
        <v>92</v>
      </c>
      <c r="D3" s="40" t="s">
        <v>97</v>
      </c>
      <c r="E3" s="40" t="s">
        <v>97</v>
      </c>
      <c r="F3" s="41" t="s">
        <v>95</v>
      </c>
      <c r="G3" s="40" t="s">
        <v>40</v>
      </c>
      <c r="H3" s="40" t="s">
        <v>115</v>
      </c>
      <c r="I3" s="40" t="s">
        <v>37</v>
      </c>
      <c r="J3" s="42">
        <v>20.5</v>
      </c>
      <c r="K3" s="40" t="s">
        <v>96</v>
      </c>
      <c r="L3" s="40" t="s">
        <v>146</v>
      </c>
      <c r="M3" s="43">
        <v>10</v>
      </c>
      <c r="N3" s="43">
        <v>9.8385169999999995</v>
      </c>
      <c r="O3" s="43">
        <v>0.27</v>
      </c>
      <c r="P3" s="43">
        <v>0.03</v>
      </c>
      <c r="Q3" s="43">
        <v>0</v>
      </c>
      <c r="R3" s="43">
        <v>0.3</v>
      </c>
      <c r="S3" s="43">
        <v>18.04</v>
      </c>
      <c r="T3" s="43">
        <v>19.13</v>
      </c>
      <c r="U3" s="43">
        <v>19.88</v>
      </c>
      <c r="V3" s="43">
        <v>57.05</v>
      </c>
      <c r="W3" s="43">
        <v>19.02</v>
      </c>
      <c r="X3" s="43"/>
      <c r="Y3" s="43"/>
      <c r="Z3" s="44">
        <v>20</v>
      </c>
      <c r="AA3" s="55">
        <f t="shared" ref="AA3:AA66" si="0">IF(Z3=0,0,($S3/$J3)*$Z3)</f>
        <v>17.600000000000001</v>
      </c>
      <c r="AB3" s="55">
        <f t="shared" ref="AB3:AB66" si="1">IF(AA3=0,0,($T3/$J3)*$Z3)</f>
        <v>18.663414634146342</v>
      </c>
      <c r="AC3" s="55">
        <f t="shared" ref="AC3:AC66" si="2">IF(AB3=0,0,($U3/$J3)*$Z3)</f>
        <v>19.395121951219512</v>
      </c>
      <c r="AD3" s="55">
        <f t="shared" ref="AD3:AD66" si="3">IF(AC3=0,0,($W3/$J3)*$Z3)</f>
        <v>18.556097560975608</v>
      </c>
      <c r="AE3" s="40" t="s">
        <v>149</v>
      </c>
      <c r="AF3" s="40" t="s">
        <v>76</v>
      </c>
    </row>
    <row r="4" spans="1:32" x14ac:dyDescent="0.25">
      <c r="A4" s="40" t="s">
        <v>143</v>
      </c>
      <c r="B4" s="40" t="s">
        <v>18</v>
      </c>
      <c r="C4" s="40" t="s">
        <v>93</v>
      </c>
      <c r="D4" s="40" t="s">
        <v>99</v>
      </c>
      <c r="E4" s="40" t="s">
        <v>99</v>
      </c>
      <c r="F4" s="41" t="s">
        <v>95</v>
      </c>
      <c r="G4" s="40" t="s">
        <v>100</v>
      </c>
      <c r="H4" s="40" t="s">
        <v>116</v>
      </c>
      <c r="I4" s="40" t="s">
        <v>37</v>
      </c>
      <c r="J4" s="42">
        <v>20.5</v>
      </c>
      <c r="K4" s="40" t="s">
        <v>96</v>
      </c>
      <c r="L4" s="40" t="s">
        <v>146</v>
      </c>
      <c r="M4" s="43">
        <v>10</v>
      </c>
      <c r="N4" s="43">
        <v>10.03955</v>
      </c>
      <c r="O4" s="43">
        <v>7.0000000000000007E-2</v>
      </c>
      <c r="P4" s="43">
        <v>0</v>
      </c>
      <c r="Q4" s="43">
        <v>0</v>
      </c>
      <c r="R4" s="43">
        <v>7.0000000000000007E-2</v>
      </c>
      <c r="S4" s="43">
        <v>17.22</v>
      </c>
      <c r="T4" s="43">
        <v>17.079999999999998</v>
      </c>
      <c r="U4" s="43">
        <v>20.350000000000001</v>
      </c>
      <c r="V4" s="43">
        <v>54.65</v>
      </c>
      <c r="W4" s="43">
        <v>18.22</v>
      </c>
      <c r="X4" s="43"/>
      <c r="Y4" s="43"/>
      <c r="Z4" s="44">
        <v>20</v>
      </c>
      <c r="AA4" s="55">
        <f t="shared" si="0"/>
        <v>16.8</v>
      </c>
      <c r="AB4" s="55">
        <f t="shared" si="1"/>
        <v>16.663414634146342</v>
      </c>
      <c r="AC4" s="55">
        <f t="shared" si="2"/>
        <v>19.853658536585368</v>
      </c>
      <c r="AD4" s="55">
        <f t="shared" si="3"/>
        <v>17.775609756097559</v>
      </c>
      <c r="AE4" s="41" t="s">
        <v>150</v>
      </c>
      <c r="AF4" s="40" t="s">
        <v>76</v>
      </c>
    </row>
    <row r="5" spans="1:32" x14ac:dyDescent="0.25">
      <c r="A5" s="40" t="s">
        <v>143</v>
      </c>
      <c r="B5" s="40" t="s">
        <v>18</v>
      </c>
      <c r="C5" s="40" t="s">
        <v>94</v>
      </c>
      <c r="D5" s="40" t="s">
        <v>127</v>
      </c>
      <c r="E5" s="40" t="s">
        <v>127</v>
      </c>
      <c r="F5" s="41" t="s">
        <v>95</v>
      </c>
      <c r="G5" s="40" t="s">
        <v>128</v>
      </c>
      <c r="H5" s="40" t="s">
        <v>129</v>
      </c>
      <c r="I5" s="40" t="s">
        <v>37</v>
      </c>
      <c r="J5" s="42">
        <v>20.5</v>
      </c>
      <c r="K5" s="40" t="s">
        <v>96</v>
      </c>
      <c r="L5" s="40" t="s">
        <v>146</v>
      </c>
      <c r="M5" s="43">
        <v>10</v>
      </c>
      <c r="N5" s="43">
        <v>10.07841</v>
      </c>
      <c r="O5" s="43">
        <v>0.15</v>
      </c>
      <c r="P5" s="43">
        <v>0.01</v>
      </c>
      <c r="Q5" s="43">
        <v>0</v>
      </c>
      <c r="R5" s="43">
        <v>0.17</v>
      </c>
      <c r="S5" s="43">
        <v>17.63</v>
      </c>
      <c r="T5" s="43">
        <v>16.399999999999999</v>
      </c>
      <c r="U5" s="43">
        <v>20.149999999999999</v>
      </c>
      <c r="V5" s="43">
        <v>54.18</v>
      </c>
      <c r="W5" s="43">
        <v>18.059999999999999</v>
      </c>
      <c r="X5" s="43"/>
      <c r="Y5" s="43"/>
      <c r="Z5" s="44">
        <v>20</v>
      </c>
      <c r="AA5" s="55">
        <f t="shared" si="0"/>
        <v>17.2</v>
      </c>
      <c r="AB5" s="55">
        <f t="shared" si="1"/>
        <v>15.999999999999998</v>
      </c>
      <c r="AC5" s="55">
        <f t="shared" si="2"/>
        <v>19.658536585365852</v>
      </c>
      <c r="AD5" s="55">
        <f t="shared" si="3"/>
        <v>17.619512195121949</v>
      </c>
      <c r="AE5" s="41" t="s">
        <v>150</v>
      </c>
      <c r="AF5" s="40" t="s">
        <v>76</v>
      </c>
    </row>
    <row r="6" spans="1:32" x14ac:dyDescent="0.25">
      <c r="A6" s="40" t="s">
        <v>143</v>
      </c>
      <c r="B6" s="40" t="s">
        <v>18</v>
      </c>
      <c r="C6" s="40" t="s">
        <v>98</v>
      </c>
      <c r="D6" s="40" t="s">
        <v>130</v>
      </c>
      <c r="E6" s="40" t="s">
        <v>130</v>
      </c>
      <c r="F6" s="41" t="s">
        <v>95</v>
      </c>
      <c r="G6" s="40" t="s">
        <v>131</v>
      </c>
      <c r="H6" s="40" t="s">
        <v>132</v>
      </c>
      <c r="I6" s="40" t="s">
        <v>37</v>
      </c>
      <c r="J6" s="42">
        <v>20.5</v>
      </c>
      <c r="K6" s="40" t="s">
        <v>96</v>
      </c>
      <c r="L6" s="40" t="s">
        <v>146</v>
      </c>
      <c r="M6" s="43">
        <v>10</v>
      </c>
      <c r="N6" s="43">
        <v>10.14513</v>
      </c>
      <c r="O6" s="43">
        <v>0.28000000000000003</v>
      </c>
      <c r="P6" s="43">
        <v>0.01</v>
      </c>
      <c r="Q6" s="43">
        <v>0</v>
      </c>
      <c r="R6" s="43">
        <v>0.28999999999999998</v>
      </c>
      <c r="S6" s="43">
        <v>15.99</v>
      </c>
      <c r="T6" s="43">
        <v>17.77</v>
      </c>
      <c r="U6" s="43">
        <v>19.89</v>
      </c>
      <c r="V6" s="43">
        <v>53.65</v>
      </c>
      <c r="W6" s="43">
        <v>17.88</v>
      </c>
      <c r="X6" s="43"/>
      <c r="Y6" s="43"/>
      <c r="Z6" s="44">
        <v>20</v>
      </c>
      <c r="AA6" s="55">
        <f t="shared" si="0"/>
        <v>15.600000000000001</v>
      </c>
      <c r="AB6" s="55">
        <f t="shared" si="1"/>
        <v>17.336585365853658</v>
      </c>
      <c r="AC6" s="55">
        <f t="shared" si="2"/>
        <v>19.404878048780489</v>
      </c>
      <c r="AD6" s="55">
        <f t="shared" si="3"/>
        <v>17.443902439024392</v>
      </c>
      <c r="AE6" s="40" t="s">
        <v>149</v>
      </c>
      <c r="AF6" s="40" t="s">
        <v>76</v>
      </c>
    </row>
    <row r="7" spans="1:32" x14ac:dyDescent="0.25">
      <c r="A7" s="40" t="s">
        <v>143</v>
      </c>
      <c r="B7" s="40" t="s">
        <v>18</v>
      </c>
      <c r="C7" s="40" t="s">
        <v>133</v>
      </c>
      <c r="D7" s="40" t="s">
        <v>134</v>
      </c>
      <c r="E7" s="40" t="s">
        <v>134</v>
      </c>
      <c r="F7" s="41" t="s">
        <v>95</v>
      </c>
      <c r="G7" s="40" t="s">
        <v>135</v>
      </c>
      <c r="H7" s="40" t="s">
        <v>136</v>
      </c>
      <c r="I7" s="40" t="s">
        <v>37</v>
      </c>
      <c r="J7" s="42">
        <v>20.5</v>
      </c>
      <c r="K7" s="40" t="s">
        <v>96</v>
      </c>
      <c r="L7" s="40" t="s">
        <v>146</v>
      </c>
      <c r="M7" s="43">
        <v>10</v>
      </c>
      <c r="N7" s="43">
        <v>10.10622</v>
      </c>
      <c r="O7" s="43">
        <v>0.03</v>
      </c>
      <c r="P7" s="43">
        <v>0.18</v>
      </c>
      <c r="Q7" s="43">
        <v>0</v>
      </c>
      <c r="R7" s="43">
        <v>0.22</v>
      </c>
      <c r="S7" s="43">
        <v>16.809999999999999</v>
      </c>
      <c r="T7" s="43">
        <v>15.03</v>
      </c>
      <c r="U7" s="43">
        <v>20.04</v>
      </c>
      <c r="V7" s="43">
        <v>51.88</v>
      </c>
      <c r="W7" s="43">
        <v>17.29</v>
      </c>
      <c r="X7" s="43"/>
      <c r="Y7" s="43"/>
      <c r="Z7" s="44">
        <v>20</v>
      </c>
      <c r="AA7" s="55">
        <f t="shared" si="0"/>
        <v>16.399999999999999</v>
      </c>
      <c r="AB7" s="55">
        <f t="shared" si="1"/>
        <v>14.663414634146342</v>
      </c>
      <c r="AC7" s="55">
        <f t="shared" si="2"/>
        <v>19.551219512195122</v>
      </c>
      <c r="AD7" s="55">
        <f t="shared" si="3"/>
        <v>16.868292682926828</v>
      </c>
      <c r="AE7" s="40" t="s">
        <v>149</v>
      </c>
      <c r="AF7" s="40" t="s">
        <v>76</v>
      </c>
    </row>
    <row r="8" spans="1:32" x14ac:dyDescent="0.25">
      <c r="A8" s="40" t="s">
        <v>143</v>
      </c>
      <c r="B8" s="40" t="s">
        <v>232</v>
      </c>
      <c r="C8" s="40" t="s">
        <v>26</v>
      </c>
      <c r="D8" s="40" t="s">
        <v>27</v>
      </c>
      <c r="E8" s="40" t="s">
        <v>27</v>
      </c>
      <c r="F8" s="41" t="s">
        <v>95</v>
      </c>
      <c r="G8" s="40" t="s">
        <v>29</v>
      </c>
      <c r="H8" s="40" t="s">
        <v>137</v>
      </c>
      <c r="I8" s="40" t="s">
        <v>37</v>
      </c>
      <c r="J8" s="42">
        <v>11</v>
      </c>
      <c r="K8" s="40" t="s">
        <v>96</v>
      </c>
      <c r="L8" s="40" t="s">
        <v>146</v>
      </c>
      <c r="M8" s="43">
        <v>6</v>
      </c>
      <c r="N8" s="43">
        <v>5.7427590000000004</v>
      </c>
      <c r="O8" s="43">
        <v>0.25</v>
      </c>
      <c r="P8" s="43">
        <v>0</v>
      </c>
      <c r="Q8" s="43">
        <v>0</v>
      </c>
      <c r="R8" s="43">
        <v>0.25</v>
      </c>
      <c r="S8" s="43">
        <v>10.51</v>
      </c>
      <c r="T8" s="43">
        <v>10.45</v>
      </c>
      <c r="U8" s="43">
        <v>10.53</v>
      </c>
      <c r="V8" s="43">
        <v>31.49</v>
      </c>
      <c r="W8" s="43">
        <v>10.5</v>
      </c>
      <c r="X8" s="43"/>
      <c r="Y8" s="43"/>
      <c r="Z8" s="44">
        <v>10</v>
      </c>
      <c r="AA8" s="55">
        <f t="shared" si="0"/>
        <v>9.5545454545454547</v>
      </c>
      <c r="AB8" s="55">
        <f t="shared" si="1"/>
        <v>9.5</v>
      </c>
      <c r="AC8" s="55">
        <f t="shared" si="2"/>
        <v>9.5727272727272723</v>
      </c>
      <c r="AD8" s="55">
        <f t="shared" si="3"/>
        <v>9.5454545454545467</v>
      </c>
      <c r="AE8" s="40"/>
      <c r="AF8" s="40" t="s">
        <v>103</v>
      </c>
    </row>
    <row r="9" spans="1:32" x14ac:dyDescent="0.25">
      <c r="A9" s="40" t="s">
        <v>143</v>
      </c>
      <c r="B9" s="40" t="s">
        <v>232</v>
      </c>
      <c r="C9" s="40" t="s">
        <v>92</v>
      </c>
      <c r="D9" s="40" t="s">
        <v>138</v>
      </c>
      <c r="E9" s="40" t="s">
        <v>138</v>
      </c>
      <c r="F9" s="41" t="s">
        <v>95</v>
      </c>
      <c r="G9" s="40" t="s">
        <v>139</v>
      </c>
      <c r="H9" s="40" t="s">
        <v>140</v>
      </c>
      <c r="I9" s="40" t="s">
        <v>37</v>
      </c>
      <c r="J9" s="42">
        <v>11</v>
      </c>
      <c r="K9" s="40" t="s">
        <v>96</v>
      </c>
      <c r="L9" s="40" t="s">
        <v>146</v>
      </c>
      <c r="M9" s="43">
        <v>6</v>
      </c>
      <c r="N9" s="43">
        <v>5.7868339999999998</v>
      </c>
      <c r="O9" s="43">
        <v>0.21</v>
      </c>
      <c r="P9" s="43">
        <v>0</v>
      </c>
      <c r="Q9" s="43">
        <v>0</v>
      </c>
      <c r="R9" s="43">
        <v>0.21</v>
      </c>
      <c r="S9" s="43">
        <v>11</v>
      </c>
      <c r="T9" s="43">
        <v>9.35</v>
      </c>
      <c r="U9" s="43">
        <v>10.61</v>
      </c>
      <c r="V9" s="43">
        <v>30.96</v>
      </c>
      <c r="W9" s="43">
        <v>10.32</v>
      </c>
      <c r="X9" s="43"/>
      <c r="Y9" s="43"/>
      <c r="Z9" s="44">
        <v>10</v>
      </c>
      <c r="AA9" s="55">
        <f t="shared" si="0"/>
        <v>10</v>
      </c>
      <c r="AB9" s="55">
        <f t="shared" si="1"/>
        <v>8.5</v>
      </c>
      <c r="AC9" s="55">
        <f t="shared" si="2"/>
        <v>9.6454545454545446</v>
      </c>
      <c r="AD9" s="55">
        <f t="shared" si="3"/>
        <v>9.3818181818181827</v>
      </c>
      <c r="AE9" s="40"/>
      <c r="AF9" s="40" t="s">
        <v>103</v>
      </c>
    </row>
    <row r="10" spans="1:32" x14ac:dyDescent="0.25">
      <c r="A10" s="40" t="s">
        <v>144</v>
      </c>
      <c r="B10" s="40" t="s">
        <v>18</v>
      </c>
      <c r="C10" s="40" t="s">
        <v>26</v>
      </c>
      <c r="D10" s="40" t="s">
        <v>124</v>
      </c>
      <c r="E10" s="40" t="s">
        <v>124</v>
      </c>
      <c r="F10" s="41" t="s">
        <v>95</v>
      </c>
      <c r="G10" s="40" t="s">
        <v>125</v>
      </c>
      <c r="H10" s="40" t="s">
        <v>126</v>
      </c>
      <c r="I10" s="40" t="s">
        <v>37</v>
      </c>
      <c r="J10" s="42">
        <v>18.899999999999999</v>
      </c>
      <c r="K10" s="40" t="s">
        <v>96</v>
      </c>
      <c r="L10" s="40" t="s">
        <v>147</v>
      </c>
      <c r="M10" s="43">
        <v>10</v>
      </c>
      <c r="N10" s="43">
        <v>10.23305</v>
      </c>
      <c r="O10" s="43">
        <v>0.44</v>
      </c>
      <c r="P10" s="43">
        <v>0.02</v>
      </c>
      <c r="Q10" s="43">
        <v>0</v>
      </c>
      <c r="R10" s="43">
        <v>0.47</v>
      </c>
      <c r="S10" s="43">
        <v>16.25</v>
      </c>
      <c r="T10" s="43">
        <v>18.27</v>
      </c>
      <c r="U10" s="43">
        <v>18.010000000000002</v>
      </c>
      <c r="V10" s="43">
        <v>52.53</v>
      </c>
      <c r="W10" s="43">
        <v>17.510000000000002</v>
      </c>
      <c r="X10" s="43"/>
      <c r="Y10" s="43"/>
      <c r="Z10" s="44">
        <v>20</v>
      </c>
      <c r="AA10" s="55">
        <f t="shared" si="0"/>
        <v>17.195767195767196</v>
      </c>
      <c r="AB10" s="55">
        <f t="shared" si="1"/>
        <v>19.333333333333332</v>
      </c>
      <c r="AC10" s="55">
        <f t="shared" si="2"/>
        <v>19.05820105820106</v>
      </c>
      <c r="AD10" s="55">
        <f t="shared" si="3"/>
        <v>18.529100529100532</v>
      </c>
      <c r="AE10" s="41" t="s">
        <v>150</v>
      </c>
      <c r="AF10" s="40" t="s">
        <v>76</v>
      </c>
    </row>
    <row r="11" spans="1:32" x14ac:dyDescent="0.25">
      <c r="A11" s="40" t="s">
        <v>144</v>
      </c>
      <c r="B11" s="40" t="s">
        <v>18</v>
      </c>
      <c r="C11" s="40" t="s">
        <v>92</v>
      </c>
      <c r="D11" s="40" t="s">
        <v>97</v>
      </c>
      <c r="E11" s="40" t="s">
        <v>97</v>
      </c>
      <c r="F11" s="41" t="s">
        <v>95</v>
      </c>
      <c r="G11" s="40" t="s">
        <v>40</v>
      </c>
      <c r="H11" s="40" t="s">
        <v>115</v>
      </c>
      <c r="I11" s="40" t="s">
        <v>37</v>
      </c>
      <c r="J11" s="42">
        <v>18.899999999999999</v>
      </c>
      <c r="K11" s="40" t="s">
        <v>96</v>
      </c>
      <c r="L11" s="40" t="s">
        <v>147</v>
      </c>
      <c r="M11" s="43">
        <v>10</v>
      </c>
      <c r="N11" s="43">
        <v>10.1526</v>
      </c>
      <c r="O11" s="43">
        <v>0.32</v>
      </c>
      <c r="P11" s="43">
        <v>0.01</v>
      </c>
      <c r="Q11" s="43">
        <v>0</v>
      </c>
      <c r="R11" s="43">
        <v>0.34</v>
      </c>
      <c r="S11" s="43">
        <v>16.63</v>
      </c>
      <c r="T11" s="43">
        <v>17.010000000000002</v>
      </c>
      <c r="U11" s="43">
        <v>18.239999999999998</v>
      </c>
      <c r="V11" s="43">
        <v>51.88</v>
      </c>
      <c r="W11" s="43">
        <v>17.29</v>
      </c>
      <c r="X11" s="43"/>
      <c r="Y11" s="43"/>
      <c r="Z11" s="44">
        <v>20</v>
      </c>
      <c r="AA11" s="55">
        <f t="shared" si="0"/>
        <v>17.597883597883598</v>
      </c>
      <c r="AB11" s="55">
        <f t="shared" si="1"/>
        <v>18.000000000000004</v>
      </c>
      <c r="AC11" s="55">
        <f t="shared" si="2"/>
        <v>19.301587301587301</v>
      </c>
      <c r="AD11" s="55">
        <f t="shared" si="3"/>
        <v>18.296296296296298</v>
      </c>
      <c r="AE11" s="40" t="s">
        <v>149</v>
      </c>
      <c r="AF11" s="40" t="s">
        <v>76</v>
      </c>
    </row>
    <row r="12" spans="1:32" x14ac:dyDescent="0.25">
      <c r="A12" s="40" t="s">
        <v>144</v>
      </c>
      <c r="B12" s="40" t="s">
        <v>18</v>
      </c>
      <c r="C12" s="40" t="s">
        <v>93</v>
      </c>
      <c r="D12" s="40" t="s">
        <v>134</v>
      </c>
      <c r="E12" s="40" t="s">
        <v>134</v>
      </c>
      <c r="F12" s="41" t="s">
        <v>95</v>
      </c>
      <c r="G12" s="40" t="s">
        <v>135</v>
      </c>
      <c r="H12" s="40" t="s">
        <v>136</v>
      </c>
      <c r="I12" s="40" t="s">
        <v>37</v>
      </c>
      <c r="J12" s="42">
        <v>18.899999999999999</v>
      </c>
      <c r="K12" s="40" t="s">
        <v>96</v>
      </c>
      <c r="L12" s="40" t="s">
        <v>147</v>
      </c>
      <c r="M12" s="43">
        <v>10</v>
      </c>
      <c r="N12" s="43">
        <v>10.01501</v>
      </c>
      <c r="O12" s="43">
        <v>0.02</v>
      </c>
      <c r="P12" s="43">
        <v>0</v>
      </c>
      <c r="Q12" s="43">
        <v>0</v>
      </c>
      <c r="R12" s="43">
        <v>0.02</v>
      </c>
      <c r="S12" s="43">
        <v>15.5</v>
      </c>
      <c r="T12" s="43">
        <v>15.75</v>
      </c>
      <c r="U12" s="43">
        <v>18.84</v>
      </c>
      <c r="V12" s="43">
        <v>50.09</v>
      </c>
      <c r="W12" s="43">
        <v>16.7</v>
      </c>
      <c r="X12" s="43"/>
      <c r="Y12" s="43"/>
      <c r="Z12" s="44">
        <v>20</v>
      </c>
      <c r="AA12" s="55">
        <f t="shared" si="0"/>
        <v>16.402116402116402</v>
      </c>
      <c r="AB12" s="55">
        <f t="shared" si="1"/>
        <v>16.666666666666668</v>
      </c>
      <c r="AC12" s="55">
        <f t="shared" si="2"/>
        <v>19.93650793650794</v>
      </c>
      <c r="AD12" s="55">
        <f t="shared" si="3"/>
        <v>17.671957671957671</v>
      </c>
      <c r="AE12" s="40" t="s">
        <v>149</v>
      </c>
      <c r="AF12" s="40" t="s">
        <v>76</v>
      </c>
    </row>
    <row r="13" spans="1:32" x14ac:dyDescent="0.25">
      <c r="A13" s="40" t="s">
        <v>144</v>
      </c>
      <c r="B13" s="40" t="s">
        <v>18</v>
      </c>
      <c r="C13" s="40" t="s">
        <v>94</v>
      </c>
      <c r="D13" s="40" t="s">
        <v>127</v>
      </c>
      <c r="E13" s="40" t="s">
        <v>127</v>
      </c>
      <c r="F13" s="41" t="s">
        <v>95</v>
      </c>
      <c r="G13" s="40" t="s">
        <v>128</v>
      </c>
      <c r="H13" s="40" t="s">
        <v>129</v>
      </c>
      <c r="I13" s="40" t="s">
        <v>37</v>
      </c>
      <c r="J13" s="42">
        <v>18.899999999999999</v>
      </c>
      <c r="K13" s="40" t="s">
        <v>96</v>
      </c>
      <c r="L13" s="40" t="s">
        <v>147</v>
      </c>
      <c r="M13" s="43">
        <v>11</v>
      </c>
      <c r="N13" s="43">
        <v>11.07268</v>
      </c>
      <c r="O13" s="43">
        <v>0.14000000000000001</v>
      </c>
      <c r="P13" s="43">
        <v>0</v>
      </c>
      <c r="Q13" s="43">
        <v>0</v>
      </c>
      <c r="R13" s="43">
        <v>0.14000000000000001</v>
      </c>
      <c r="S13" s="43">
        <v>14.36</v>
      </c>
      <c r="T13" s="43">
        <v>17.010000000000002</v>
      </c>
      <c r="U13" s="43">
        <v>18.649999999999999</v>
      </c>
      <c r="V13" s="43">
        <v>50.02</v>
      </c>
      <c r="W13" s="43">
        <v>16.670000000000002</v>
      </c>
      <c r="X13" s="43"/>
      <c r="Y13" s="43"/>
      <c r="Z13" s="44">
        <v>20</v>
      </c>
      <c r="AA13" s="55">
        <f t="shared" si="0"/>
        <v>15.195767195767196</v>
      </c>
      <c r="AB13" s="55">
        <f t="shared" si="1"/>
        <v>18.000000000000004</v>
      </c>
      <c r="AC13" s="55">
        <f t="shared" si="2"/>
        <v>19.735449735449734</v>
      </c>
      <c r="AD13" s="55">
        <f t="shared" si="3"/>
        <v>17.640211640211643</v>
      </c>
      <c r="AE13" s="41" t="s">
        <v>150</v>
      </c>
      <c r="AF13" s="40" t="s">
        <v>76</v>
      </c>
    </row>
    <row r="14" spans="1:32" x14ac:dyDescent="0.25">
      <c r="A14" s="40" t="s">
        <v>144</v>
      </c>
      <c r="B14" s="40" t="s">
        <v>18</v>
      </c>
      <c r="C14" s="40" t="s">
        <v>98</v>
      </c>
      <c r="D14" s="40" t="s">
        <v>99</v>
      </c>
      <c r="E14" s="40" t="s">
        <v>99</v>
      </c>
      <c r="F14" s="41" t="s">
        <v>95</v>
      </c>
      <c r="G14" s="40" t="s">
        <v>100</v>
      </c>
      <c r="H14" s="40" t="s">
        <v>116</v>
      </c>
      <c r="I14" s="40" t="s">
        <v>37</v>
      </c>
      <c r="J14" s="42">
        <v>18.899999999999999</v>
      </c>
      <c r="K14" s="40" t="s">
        <v>96</v>
      </c>
      <c r="L14" s="40" t="s">
        <v>147</v>
      </c>
      <c r="M14" s="43">
        <v>11</v>
      </c>
      <c r="N14" s="43">
        <v>10.996320000000001</v>
      </c>
      <c r="O14" s="43">
        <v>0</v>
      </c>
      <c r="P14" s="43">
        <v>0</v>
      </c>
      <c r="Q14" s="43">
        <v>0</v>
      </c>
      <c r="R14" s="43">
        <v>0</v>
      </c>
      <c r="S14" s="43">
        <v>16.63</v>
      </c>
      <c r="T14" s="43">
        <v>14.49</v>
      </c>
      <c r="U14" s="43">
        <v>18.89</v>
      </c>
      <c r="V14" s="43">
        <v>50.01</v>
      </c>
      <c r="W14" s="43">
        <v>16.670000000000002</v>
      </c>
      <c r="X14" s="43"/>
      <c r="Y14" s="43"/>
      <c r="Z14" s="44">
        <v>20</v>
      </c>
      <c r="AA14" s="55">
        <f t="shared" si="0"/>
        <v>17.597883597883598</v>
      </c>
      <c r="AB14" s="55">
        <f t="shared" si="1"/>
        <v>15.333333333333334</v>
      </c>
      <c r="AC14" s="55">
        <f t="shared" si="2"/>
        <v>19.989417989417994</v>
      </c>
      <c r="AD14" s="55">
        <f t="shared" si="3"/>
        <v>17.640211640211643</v>
      </c>
      <c r="AE14" s="41" t="s">
        <v>150</v>
      </c>
      <c r="AF14" s="40" t="s">
        <v>76</v>
      </c>
    </row>
    <row r="15" spans="1:32" x14ac:dyDescent="0.25">
      <c r="A15" s="40" t="s">
        <v>144</v>
      </c>
      <c r="B15" s="40" t="s">
        <v>18</v>
      </c>
      <c r="C15" s="40" t="s">
        <v>133</v>
      </c>
      <c r="D15" s="40" t="s">
        <v>130</v>
      </c>
      <c r="E15" s="40" t="s">
        <v>130</v>
      </c>
      <c r="F15" s="41" t="s">
        <v>95</v>
      </c>
      <c r="G15" s="40" t="s">
        <v>131</v>
      </c>
      <c r="H15" s="40" t="s">
        <v>132</v>
      </c>
      <c r="I15" s="40" t="s">
        <v>37</v>
      </c>
      <c r="J15" s="42">
        <v>18.899999999999999</v>
      </c>
      <c r="K15" s="40" t="s">
        <v>96</v>
      </c>
      <c r="L15" s="40" t="s">
        <v>147</v>
      </c>
      <c r="M15" s="43">
        <v>11</v>
      </c>
      <c r="N15" s="43">
        <v>11.16145</v>
      </c>
      <c r="O15" s="43">
        <v>0.32</v>
      </c>
      <c r="P15" s="43">
        <v>0</v>
      </c>
      <c r="Q15" s="43">
        <v>0</v>
      </c>
      <c r="R15" s="43">
        <v>0.33</v>
      </c>
      <c r="S15" s="43">
        <v>14.36</v>
      </c>
      <c r="T15" s="43">
        <v>17.010000000000002</v>
      </c>
      <c r="U15" s="43">
        <v>18.329999999999998</v>
      </c>
      <c r="V15" s="43">
        <v>49.7</v>
      </c>
      <c r="W15" s="43">
        <v>16.57</v>
      </c>
      <c r="X15" s="43"/>
      <c r="Y15" s="43"/>
      <c r="Z15" s="44">
        <v>20</v>
      </c>
      <c r="AA15" s="55">
        <f t="shared" si="0"/>
        <v>15.195767195767196</v>
      </c>
      <c r="AB15" s="55">
        <f t="shared" si="1"/>
        <v>18.000000000000004</v>
      </c>
      <c r="AC15" s="55">
        <f t="shared" si="2"/>
        <v>19.396825396825395</v>
      </c>
      <c r="AD15" s="55">
        <f t="shared" si="3"/>
        <v>17.534391534391535</v>
      </c>
      <c r="AE15" s="40" t="s">
        <v>149</v>
      </c>
      <c r="AF15" s="40" t="s">
        <v>76</v>
      </c>
    </row>
    <row r="16" spans="1:32" x14ac:dyDescent="0.25">
      <c r="A16" s="40" t="s">
        <v>144</v>
      </c>
      <c r="B16" s="40" t="s">
        <v>18</v>
      </c>
      <c r="C16" s="40" t="s">
        <v>141</v>
      </c>
      <c r="D16" s="40" t="s">
        <v>117</v>
      </c>
      <c r="E16" s="40" t="s">
        <v>117</v>
      </c>
      <c r="F16" s="41" t="s">
        <v>28</v>
      </c>
      <c r="G16" s="40" t="s">
        <v>118</v>
      </c>
      <c r="H16" s="40" t="s">
        <v>142</v>
      </c>
      <c r="I16" s="40" t="s">
        <v>101</v>
      </c>
      <c r="J16" s="42">
        <v>18.899999999999999</v>
      </c>
      <c r="K16" s="40" t="s">
        <v>96</v>
      </c>
      <c r="L16" s="40" t="s">
        <v>147</v>
      </c>
      <c r="M16" s="43">
        <v>10</v>
      </c>
      <c r="N16" s="43">
        <v>10.10319</v>
      </c>
      <c r="O16" s="43">
        <v>0.17</v>
      </c>
      <c r="P16" s="43">
        <v>0.03</v>
      </c>
      <c r="Q16" s="43">
        <v>0</v>
      </c>
      <c r="R16" s="43">
        <v>0.2</v>
      </c>
      <c r="S16" s="43">
        <v>12.47</v>
      </c>
      <c r="T16" s="43">
        <v>15.12</v>
      </c>
      <c r="U16" s="43">
        <v>18.510000000000002</v>
      </c>
      <c r="V16" s="43">
        <v>46.1</v>
      </c>
      <c r="W16" s="43">
        <v>15.37</v>
      </c>
      <c r="X16" s="43"/>
      <c r="Y16" s="43"/>
      <c r="Z16" s="44">
        <v>20</v>
      </c>
      <c r="AA16" s="55">
        <f t="shared" si="0"/>
        <v>13.195767195767198</v>
      </c>
      <c r="AB16" s="55">
        <f t="shared" si="1"/>
        <v>16</v>
      </c>
      <c r="AC16" s="55">
        <f t="shared" si="2"/>
        <v>19.587301587301592</v>
      </c>
      <c r="AD16" s="55">
        <f t="shared" si="3"/>
        <v>16.264550264550266</v>
      </c>
      <c r="AE16" s="40"/>
      <c r="AF16" s="40" t="s">
        <v>103</v>
      </c>
    </row>
    <row r="17" spans="1:32" x14ac:dyDescent="0.25">
      <c r="A17" s="40" t="s">
        <v>144</v>
      </c>
      <c r="B17" s="40" t="s">
        <v>232</v>
      </c>
      <c r="C17" s="40" t="s">
        <v>26</v>
      </c>
      <c r="D17" s="40" t="s">
        <v>27</v>
      </c>
      <c r="E17" s="40" t="s">
        <v>27</v>
      </c>
      <c r="F17" s="41" t="s">
        <v>95</v>
      </c>
      <c r="G17" s="40" t="s">
        <v>29</v>
      </c>
      <c r="H17" s="40" t="s">
        <v>137</v>
      </c>
      <c r="I17" s="40" t="s">
        <v>37</v>
      </c>
      <c r="J17" s="42">
        <v>9.5</v>
      </c>
      <c r="K17" s="40" t="s">
        <v>96</v>
      </c>
      <c r="L17" s="40" t="s">
        <v>147</v>
      </c>
      <c r="M17" s="43">
        <v>7</v>
      </c>
      <c r="N17" s="43">
        <v>7.0428189999999997</v>
      </c>
      <c r="O17" s="43">
        <v>0.04</v>
      </c>
      <c r="P17" s="43">
        <v>0</v>
      </c>
      <c r="Q17" s="43">
        <v>0</v>
      </c>
      <c r="R17" s="43">
        <v>0.04</v>
      </c>
      <c r="S17" s="43">
        <v>8.8699999999999992</v>
      </c>
      <c r="T17" s="43">
        <v>9.0299999999999994</v>
      </c>
      <c r="U17" s="43">
        <v>9.44</v>
      </c>
      <c r="V17" s="43">
        <v>27.34</v>
      </c>
      <c r="W17" s="43">
        <v>9.11</v>
      </c>
      <c r="X17" s="43"/>
      <c r="Y17" s="43"/>
      <c r="Z17" s="44">
        <v>10</v>
      </c>
      <c r="AA17" s="55">
        <f t="shared" si="0"/>
        <v>9.3368421052631572</v>
      </c>
      <c r="AB17" s="55">
        <f t="shared" si="1"/>
        <v>9.5052631578947366</v>
      </c>
      <c r="AC17" s="55">
        <f t="shared" si="2"/>
        <v>9.9368421052631568</v>
      </c>
      <c r="AD17" s="55">
        <f t="shared" si="3"/>
        <v>9.5894736842105246</v>
      </c>
      <c r="AE17" s="40"/>
      <c r="AF17" s="40" t="s">
        <v>103</v>
      </c>
    </row>
    <row r="18" spans="1:32" x14ac:dyDescent="0.25">
      <c r="A18" s="40" t="s">
        <v>144</v>
      </c>
      <c r="B18" s="40" t="s">
        <v>232</v>
      </c>
      <c r="C18" s="40" t="s">
        <v>92</v>
      </c>
      <c r="D18" s="40" t="s">
        <v>138</v>
      </c>
      <c r="E18" s="40" t="s">
        <v>138</v>
      </c>
      <c r="F18" s="41" t="s">
        <v>95</v>
      </c>
      <c r="G18" s="40" t="s">
        <v>139</v>
      </c>
      <c r="H18" s="40" t="s">
        <v>140</v>
      </c>
      <c r="I18" s="40" t="s">
        <v>37</v>
      </c>
      <c r="J18" s="42">
        <v>9.5</v>
      </c>
      <c r="K18" s="40" t="s">
        <v>96</v>
      </c>
      <c r="L18" s="40" t="s">
        <v>147</v>
      </c>
      <c r="M18" s="43">
        <v>7</v>
      </c>
      <c r="N18" s="43">
        <v>7.1220319999999999</v>
      </c>
      <c r="O18" s="43">
        <v>0.12</v>
      </c>
      <c r="P18" s="43">
        <v>0</v>
      </c>
      <c r="Q18" s="43">
        <v>0</v>
      </c>
      <c r="R18" s="43">
        <v>0.12</v>
      </c>
      <c r="S18" s="43">
        <v>8.44</v>
      </c>
      <c r="T18" s="43">
        <v>8.5500000000000007</v>
      </c>
      <c r="U18" s="43">
        <v>9.33</v>
      </c>
      <c r="V18" s="43">
        <v>26.32</v>
      </c>
      <c r="W18" s="43">
        <v>8.77</v>
      </c>
      <c r="X18" s="43"/>
      <c r="Y18" s="43"/>
      <c r="Z18" s="44">
        <v>10</v>
      </c>
      <c r="AA18" s="55">
        <f t="shared" si="0"/>
        <v>8.8842105263157887</v>
      </c>
      <c r="AB18" s="55">
        <f t="shared" si="1"/>
        <v>9</v>
      </c>
      <c r="AC18" s="55">
        <f t="shared" si="2"/>
        <v>9.8210526315789473</v>
      </c>
      <c r="AD18" s="55">
        <f t="shared" si="3"/>
        <v>9.2315789473684209</v>
      </c>
      <c r="AE18" s="40"/>
      <c r="AF18" s="40" t="s">
        <v>103</v>
      </c>
    </row>
    <row r="19" spans="1:32" x14ac:dyDescent="0.25">
      <c r="A19" s="40" t="s">
        <v>145</v>
      </c>
      <c r="B19" s="40" t="s">
        <v>18</v>
      </c>
      <c r="C19" s="40" t="s">
        <v>26</v>
      </c>
      <c r="D19" s="40" t="s">
        <v>127</v>
      </c>
      <c r="E19" s="40" t="s">
        <v>127</v>
      </c>
      <c r="F19" s="41" t="s">
        <v>95</v>
      </c>
      <c r="G19" s="40" t="s">
        <v>128</v>
      </c>
      <c r="H19" s="40" t="s">
        <v>129</v>
      </c>
      <c r="I19" s="40" t="s">
        <v>37</v>
      </c>
      <c r="J19" s="42">
        <v>20.399999999999999</v>
      </c>
      <c r="K19" s="40" t="s">
        <v>96</v>
      </c>
      <c r="L19" s="40" t="s">
        <v>148</v>
      </c>
      <c r="M19" s="43">
        <v>11</v>
      </c>
      <c r="N19" s="43">
        <v>11.02896</v>
      </c>
      <c r="O19" s="43">
        <v>0.05</v>
      </c>
      <c r="P19" s="43">
        <v>0</v>
      </c>
      <c r="Q19" s="43">
        <v>0</v>
      </c>
      <c r="R19" s="43">
        <v>0.06</v>
      </c>
      <c r="S19" s="43">
        <v>17.54</v>
      </c>
      <c r="T19" s="43">
        <v>17.68</v>
      </c>
      <c r="U19" s="43">
        <v>20.28</v>
      </c>
      <c r="V19" s="43">
        <v>55.5</v>
      </c>
      <c r="W19" s="43">
        <v>18.5</v>
      </c>
      <c r="X19" s="43"/>
      <c r="Y19" s="43"/>
      <c r="Z19" s="44">
        <v>20</v>
      </c>
      <c r="AA19" s="55">
        <f t="shared" si="0"/>
        <v>17.196078431372548</v>
      </c>
      <c r="AB19" s="55">
        <f t="shared" si="1"/>
        <v>17.333333333333336</v>
      </c>
      <c r="AC19" s="55">
        <f t="shared" si="2"/>
        <v>19.882352941176475</v>
      </c>
      <c r="AD19" s="55">
        <f t="shared" si="3"/>
        <v>18.137254901960787</v>
      </c>
      <c r="AE19" s="41" t="s">
        <v>150</v>
      </c>
      <c r="AF19" s="40" t="s">
        <v>76</v>
      </c>
    </row>
    <row r="20" spans="1:32" x14ac:dyDescent="0.25">
      <c r="A20" s="40" t="s">
        <v>145</v>
      </c>
      <c r="B20" s="40" t="s">
        <v>18</v>
      </c>
      <c r="C20" s="40" t="s">
        <v>92</v>
      </c>
      <c r="D20" s="40" t="s">
        <v>124</v>
      </c>
      <c r="E20" s="40" t="s">
        <v>124</v>
      </c>
      <c r="F20" s="41" t="s">
        <v>95</v>
      </c>
      <c r="G20" s="40" t="s">
        <v>125</v>
      </c>
      <c r="H20" s="40" t="s">
        <v>126</v>
      </c>
      <c r="I20" s="40" t="s">
        <v>37</v>
      </c>
      <c r="J20" s="42">
        <v>20.399999999999999</v>
      </c>
      <c r="K20" s="40" t="s">
        <v>96</v>
      </c>
      <c r="L20" s="40" t="s">
        <v>148</v>
      </c>
      <c r="M20" s="43">
        <v>10</v>
      </c>
      <c r="N20" s="43">
        <v>9.9853559999999995</v>
      </c>
      <c r="O20" s="43">
        <v>0.21</v>
      </c>
      <c r="P20" s="43">
        <v>0.27</v>
      </c>
      <c r="Q20" s="43">
        <v>0</v>
      </c>
      <c r="R20" s="43">
        <v>0.49</v>
      </c>
      <c r="S20" s="43">
        <v>16.73</v>
      </c>
      <c r="T20" s="43">
        <v>19.04</v>
      </c>
      <c r="U20" s="43">
        <v>19.39</v>
      </c>
      <c r="V20" s="43">
        <v>55.16</v>
      </c>
      <c r="W20" s="43">
        <v>18.39</v>
      </c>
      <c r="X20" s="43"/>
      <c r="Y20" s="43"/>
      <c r="Z20" s="44">
        <v>20</v>
      </c>
      <c r="AA20" s="55">
        <f t="shared" si="0"/>
        <v>16.401960784313726</v>
      </c>
      <c r="AB20" s="55">
        <f t="shared" si="1"/>
        <v>18.666666666666668</v>
      </c>
      <c r="AC20" s="55">
        <f t="shared" si="2"/>
        <v>19.009803921568629</v>
      </c>
      <c r="AD20" s="55">
        <f t="shared" si="3"/>
        <v>18.029411764705884</v>
      </c>
      <c r="AE20" s="41" t="s">
        <v>150</v>
      </c>
      <c r="AF20" s="40" t="s">
        <v>76</v>
      </c>
    </row>
    <row r="21" spans="1:32" x14ac:dyDescent="0.25">
      <c r="A21" s="40" t="s">
        <v>145</v>
      </c>
      <c r="B21" s="40" t="s">
        <v>18</v>
      </c>
      <c r="C21" s="40" t="s">
        <v>93</v>
      </c>
      <c r="D21" s="40" t="s">
        <v>97</v>
      </c>
      <c r="E21" s="40" t="s">
        <v>97</v>
      </c>
      <c r="F21" s="41" t="s">
        <v>95</v>
      </c>
      <c r="G21" s="40" t="s">
        <v>40</v>
      </c>
      <c r="H21" s="40" t="s">
        <v>115</v>
      </c>
      <c r="I21" s="40" t="s">
        <v>37</v>
      </c>
      <c r="J21" s="42">
        <v>20.399999999999999</v>
      </c>
      <c r="K21" s="40" t="s">
        <v>96</v>
      </c>
      <c r="L21" s="40" t="s">
        <v>148</v>
      </c>
      <c r="M21" s="43">
        <v>10</v>
      </c>
      <c r="N21" s="43">
        <v>9.9345809999999997</v>
      </c>
      <c r="O21" s="43">
        <v>0.11</v>
      </c>
      <c r="P21" s="43">
        <v>0.26</v>
      </c>
      <c r="Q21" s="43">
        <v>0</v>
      </c>
      <c r="R21" s="43">
        <v>0.38</v>
      </c>
      <c r="S21" s="43">
        <v>17.54</v>
      </c>
      <c r="T21" s="43">
        <v>17.68</v>
      </c>
      <c r="U21" s="43">
        <v>19.62</v>
      </c>
      <c r="V21" s="43">
        <v>54.84</v>
      </c>
      <c r="W21" s="43">
        <v>18.28</v>
      </c>
      <c r="X21" s="43"/>
      <c r="Y21" s="43"/>
      <c r="Z21" s="44">
        <v>20</v>
      </c>
      <c r="AA21" s="55">
        <f t="shared" si="0"/>
        <v>17.196078431372548</v>
      </c>
      <c r="AB21" s="55">
        <f t="shared" si="1"/>
        <v>17.333333333333336</v>
      </c>
      <c r="AC21" s="55">
        <f t="shared" si="2"/>
        <v>19.235294117647062</v>
      </c>
      <c r="AD21" s="55">
        <f t="shared" si="3"/>
        <v>17.921568627450984</v>
      </c>
      <c r="AE21" s="40" t="s">
        <v>149</v>
      </c>
      <c r="AF21" s="40" t="s">
        <v>76</v>
      </c>
    </row>
    <row r="22" spans="1:32" x14ac:dyDescent="0.25">
      <c r="A22" s="40" t="s">
        <v>145</v>
      </c>
      <c r="B22" s="40" t="s">
        <v>18</v>
      </c>
      <c r="C22" s="40" t="s">
        <v>94</v>
      </c>
      <c r="D22" s="40" t="s">
        <v>130</v>
      </c>
      <c r="E22" s="40" t="s">
        <v>130</v>
      </c>
      <c r="F22" s="41" t="s">
        <v>95</v>
      </c>
      <c r="G22" s="40" t="s">
        <v>131</v>
      </c>
      <c r="H22" s="40" t="s">
        <v>132</v>
      </c>
      <c r="I22" s="40" t="s">
        <v>37</v>
      </c>
      <c r="J22" s="42">
        <v>20.399999999999999</v>
      </c>
      <c r="K22" s="40" t="s">
        <v>96</v>
      </c>
      <c r="L22" s="40" t="s">
        <v>148</v>
      </c>
      <c r="M22" s="43">
        <v>11</v>
      </c>
      <c r="N22" s="43">
        <v>11.11393</v>
      </c>
      <c r="O22" s="43">
        <v>0.19</v>
      </c>
      <c r="P22" s="43">
        <v>0.02</v>
      </c>
      <c r="Q22" s="43">
        <v>0</v>
      </c>
      <c r="R22" s="43">
        <v>0.21</v>
      </c>
      <c r="S22" s="43">
        <v>15.91</v>
      </c>
      <c r="T22" s="43">
        <v>18.36</v>
      </c>
      <c r="U22" s="43">
        <v>20</v>
      </c>
      <c r="V22" s="43">
        <v>54.27</v>
      </c>
      <c r="W22" s="43">
        <v>18.09</v>
      </c>
      <c r="X22" s="43"/>
      <c r="Y22" s="43"/>
      <c r="Z22" s="44">
        <v>20</v>
      </c>
      <c r="AA22" s="55">
        <f t="shared" si="0"/>
        <v>15.598039215686278</v>
      </c>
      <c r="AB22" s="55">
        <f t="shared" si="1"/>
        <v>18</v>
      </c>
      <c r="AC22" s="55">
        <f t="shared" si="2"/>
        <v>19.607843137254903</v>
      </c>
      <c r="AD22" s="55">
        <f t="shared" si="3"/>
        <v>17.735294117647062</v>
      </c>
      <c r="AE22" s="40" t="s">
        <v>149</v>
      </c>
      <c r="AF22" s="40" t="s">
        <v>76</v>
      </c>
    </row>
    <row r="23" spans="1:32" x14ac:dyDescent="0.25">
      <c r="A23" s="40" t="s">
        <v>145</v>
      </c>
      <c r="B23" s="40" t="s">
        <v>18</v>
      </c>
      <c r="C23" s="40" t="s">
        <v>98</v>
      </c>
      <c r="D23" s="40" t="s">
        <v>99</v>
      </c>
      <c r="E23" s="40" t="s">
        <v>99</v>
      </c>
      <c r="F23" s="41" t="s">
        <v>95</v>
      </c>
      <c r="G23" s="40" t="s">
        <v>100</v>
      </c>
      <c r="H23" s="40" t="s">
        <v>116</v>
      </c>
      <c r="I23" s="40" t="s">
        <v>37</v>
      </c>
      <c r="J23" s="42">
        <v>20.399999999999999</v>
      </c>
      <c r="K23" s="40" t="s">
        <v>96</v>
      </c>
      <c r="L23" s="40" t="s">
        <v>148</v>
      </c>
      <c r="M23" s="43">
        <v>11</v>
      </c>
      <c r="N23" s="43">
        <v>10.99333</v>
      </c>
      <c r="O23" s="43">
        <v>0</v>
      </c>
      <c r="P23" s="43">
        <v>0</v>
      </c>
      <c r="Q23" s="43">
        <v>0</v>
      </c>
      <c r="R23" s="43">
        <v>0.01</v>
      </c>
      <c r="S23" s="43">
        <v>16.73</v>
      </c>
      <c r="T23" s="43">
        <v>17</v>
      </c>
      <c r="U23" s="43">
        <v>20.38</v>
      </c>
      <c r="V23" s="43">
        <v>54.11</v>
      </c>
      <c r="W23" s="43">
        <v>18.04</v>
      </c>
      <c r="X23" s="43"/>
      <c r="Y23" s="43"/>
      <c r="Z23" s="44">
        <v>20</v>
      </c>
      <c r="AA23" s="55">
        <f t="shared" si="0"/>
        <v>16.401960784313726</v>
      </c>
      <c r="AB23" s="55">
        <f t="shared" si="1"/>
        <v>16.666666666666668</v>
      </c>
      <c r="AC23" s="55">
        <f t="shared" si="2"/>
        <v>19.980392156862745</v>
      </c>
      <c r="AD23" s="55">
        <f t="shared" si="3"/>
        <v>17.686274509803923</v>
      </c>
      <c r="AE23" s="41" t="s">
        <v>150</v>
      </c>
      <c r="AF23" s="40" t="s">
        <v>76</v>
      </c>
    </row>
    <row r="24" spans="1:32" x14ac:dyDescent="0.25">
      <c r="A24" s="40" t="s">
        <v>145</v>
      </c>
      <c r="B24" s="40" t="s">
        <v>18</v>
      </c>
      <c r="C24" s="40" t="s">
        <v>133</v>
      </c>
      <c r="D24" s="40" t="s">
        <v>134</v>
      </c>
      <c r="E24" s="40" t="s">
        <v>134</v>
      </c>
      <c r="F24" s="41" t="s">
        <v>95</v>
      </c>
      <c r="G24" s="40" t="s">
        <v>135</v>
      </c>
      <c r="H24" s="40" t="s">
        <v>136</v>
      </c>
      <c r="I24" s="40" t="s">
        <v>37</v>
      </c>
      <c r="J24" s="42">
        <v>20.399999999999999</v>
      </c>
      <c r="K24" s="40" t="s">
        <v>96</v>
      </c>
      <c r="L24" s="40" t="s">
        <v>148</v>
      </c>
      <c r="M24" s="43">
        <v>11</v>
      </c>
      <c r="N24" s="43">
        <v>11.128360000000001</v>
      </c>
      <c r="O24" s="43">
        <v>0.2</v>
      </c>
      <c r="P24" s="43">
        <v>0.04</v>
      </c>
      <c r="Q24" s="43">
        <v>0</v>
      </c>
      <c r="R24" s="43">
        <v>0.24</v>
      </c>
      <c r="S24" s="43">
        <v>16.73</v>
      </c>
      <c r="T24" s="43">
        <v>16.32</v>
      </c>
      <c r="U24" s="43">
        <v>19.940000000000001</v>
      </c>
      <c r="V24" s="43">
        <v>52.99</v>
      </c>
      <c r="W24" s="43">
        <v>17.66</v>
      </c>
      <c r="X24" s="43"/>
      <c r="Y24" s="43"/>
      <c r="Z24" s="44">
        <v>20</v>
      </c>
      <c r="AA24" s="55">
        <f t="shared" si="0"/>
        <v>16.401960784313726</v>
      </c>
      <c r="AB24" s="55">
        <f t="shared" si="1"/>
        <v>16</v>
      </c>
      <c r="AC24" s="55">
        <f t="shared" si="2"/>
        <v>19.549019607843139</v>
      </c>
      <c r="AD24" s="55">
        <f t="shared" si="3"/>
        <v>17.313725490196077</v>
      </c>
      <c r="AE24" s="40" t="s">
        <v>149</v>
      </c>
      <c r="AF24" s="40" t="s">
        <v>76</v>
      </c>
    </row>
    <row r="25" spans="1:32" ht="14.5" x14ac:dyDescent="0.35">
      <c r="A25" s="40" t="s">
        <v>161</v>
      </c>
      <c r="B25" s="40" t="s">
        <v>232</v>
      </c>
      <c r="C25" s="45" t="s">
        <v>26</v>
      </c>
      <c r="D25" s="45" t="s">
        <v>152</v>
      </c>
      <c r="E25" s="45" t="s">
        <v>152</v>
      </c>
      <c r="F25" s="41" t="s">
        <v>177</v>
      </c>
      <c r="G25" s="45" t="s">
        <v>162</v>
      </c>
      <c r="H25" s="45" t="s">
        <v>169</v>
      </c>
      <c r="I25" s="40" t="s">
        <v>37</v>
      </c>
      <c r="J25" s="46">
        <v>10.6</v>
      </c>
      <c r="K25" s="40" t="s">
        <v>96</v>
      </c>
      <c r="L25" s="40" t="s">
        <v>178</v>
      </c>
      <c r="M25" s="43">
        <v>6</v>
      </c>
      <c r="N25" s="43">
        <v>5.8934360000000003</v>
      </c>
      <c r="O25" s="43">
        <v>0.25</v>
      </c>
      <c r="P25" s="43">
        <v>0.16</v>
      </c>
      <c r="Q25" s="43">
        <v>0</v>
      </c>
      <c r="R25" s="43">
        <v>0.42</v>
      </c>
      <c r="S25" s="43">
        <v>9.9600000000000009</v>
      </c>
      <c r="T25" s="43">
        <v>9.89</v>
      </c>
      <c r="U25" s="43">
        <v>9.85</v>
      </c>
      <c r="V25" s="43">
        <v>29.7</v>
      </c>
      <c r="W25" s="43">
        <v>9.9</v>
      </c>
      <c r="X25" s="43"/>
      <c r="Y25" s="43"/>
      <c r="Z25" s="44">
        <v>10</v>
      </c>
      <c r="AA25" s="55">
        <f t="shared" si="0"/>
        <v>9.3962264150943415</v>
      </c>
      <c r="AB25" s="55">
        <f t="shared" si="1"/>
        <v>9.3301886792452837</v>
      </c>
      <c r="AC25" s="55">
        <f t="shared" si="2"/>
        <v>9.2924528301886795</v>
      </c>
      <c r="AD25" s="55">
        <f t="shared" si="3"/>
        <v>9.3396226415094343</v>
      </c>
      <c r="AE25" s="40" t="s">
        <v>193</v>
      </c>
      <c r="AF25" s="40" t="s">
        <v>76</v>
      </c>
    </row>
    <row r="26" spans="1:32" ht="14.5" x14ac:dyDescent="0.35">
      <c r="A26" s="40" t="s">
        <v>161</v>
      </c>
      <c r="B26" s="40" t="s">
        <v>232</v>
      </c>
      <c r="C26" s="45" t="s">
        <v>92</v>
      </c>
      <c r="D26" s="45" t="s">
        <v>120</v>
      </c>
      <c r="E26" s="45" t="s">
        <v>120</v>
      </c>
      <c r="F26" s="41" t="s">
        <v>177</v>
      </c>
      <c r="G26" s="45" t="s">
        <v>121</v>
      </c>
      <c r="H26" s="45" t="s">
        <v>170</v>
      </c>
      <c r="I26" s="40" t="s">
        <v>37</v>
      </c>
      <c r="J26" s="46">
        <v>10.6</v>
      </c>
      <c r="K26" s="40" t="s">
        <v>96</v>
      </c>
      <c r="L26" s="40" t="s">
        <v>178</v>
      </c>
      <c r="M26" s="43">
        <v>6</v>
      </c>
      <c r="N26" s="43">
        <v>6.0513789999999998</v>
      </c>
      <c r="O26" s="43">
        <v>0.04</v>
      </c>
      <c r="P26" s="43">
        <v>0.22</v>
      </c>
      <c r="Q26" s="43">
        <v>0</v>
      </c>
      <c r="R26" s="43">
        <v>0.27</v>
      </c>
      <c r="S26" s="43">
        <v>9.33</v>
      </c>
      <c r="T26" s="43">
        <v>9.5399999999999991</v>
      </c>
      <c r="U26" s="43">
        <v>10.11</v>
      </c>
      <c r="V26" s="43">
        <v>28.98</v>
      </c>
      <c r="W26" s="43">
        <v>9.66</v>
      </c>
      <c r="X26" s="43"/>
      <c r="Y26" s="43"/>
      <c r="Z26" s="44">
        <v>10</v>
      </c>
      <c r="AA26" s="55">
        <f t="shared" si="0"/>
        <v>8.8018867924528301</v>
      </c>
      <c r="AB26" s="55">
        <f t="shared" si="1"/>
        <v>9</v>
      </c>
      <c r="AC26" s="55">
        <f t="shared" si="2"/>
        <v>9.5377358490566024</v>
      </c>
      <c r="AD26" s="55">
        <f t="shared" si="3"/>
        <v>9.1132075471698109</v>
      </c>
      <c r="AE26" s="40" t="s">
        <v>193</v>
      </c>
      <c r="AF26" s="40" t="s">
        <v>76</v>
      </c>
    </row>
    <row r="27" spans="1:32" ht="14.5" x14ac:dyDescent="0.35">
      <c r="A27" s="40" t="s">
        <v>161</v>
      </c>
      <c r="B27" s="40" t="s">
        <v>232</v>
      </c>
      <c r="C27" s="45" t="s">
        <v>93</v>
      </c>
      <c r="D27" s="45" t="s">
        <v>153</v>
      </c>
      <c r="E27" s="45" t="s">
        <v>153</v>
      </c>
      <c r="F27" s="41" t="s">
        <v>177</v>
      </c>
      <c r="G27" s="45" t="s">
        <v>163</v>
      </c>
      <c r="H27" s="45" t="s">
        <v>171</v>
      </c>
      <c r="I27" s="40" t="s">
        <v>37</v>
      </c>
      <c r="J27" s="46">
        <v>10.6</v>
      </c>
      <c r="K27" s="40" t="s">
        <v>96</v>
      </c>
      <c r="L27" s="40" t="s">
        <v>178</v>
      </c>
      <c r="M27" s="43">
        <v>6</v>
      </c>
      <c r="N27" s="43">
        <v>6.0581040000000002</v>
      </c>
      <c r="O27" s="43">
        <v>0.04</v>
      </c>
      <c r="P27" s="43">
        <v>0.24</v>
      </c>
      <c r="Q27" s="43">
        <v>0</v>
      </c>
      <c r="R27" s="43">
        <v>0.28000000000000003</v>
      </c>
      <c r="S27" s="43">
        <v>7.63</v>
      </c>
      <c r="T27" s="43">
        <v>9.89</v>
      </c>
      <c r="U27" s="43">
        <v>10.1</v>
      </c>
      <c r="V27" s="43">
        <v>27.62</v>
      </c>
      <c r="W27" s="43">
        <v>9.2100000000000009</v>
      </c>
      <c r="X27" s="43"/>
      <c r="Y27" s="43"/>
      <c r="Z27" s="44">
        <v>10</v>
      </c>
      <c r="AA27" s="55">
        <f t="shared" si="0"/>
        <v>7.1981132075471699</v>
      </c>
      <c r="AB27" s="55">
        <f t="shared" si="1"/>
        <v>9.3301886792452837</v>
      </c>
      <c r="AC27" s="55">
        <f t="shared" si="2"/>
        <v>9.5283018867924536</v>
      </c>
      <c r="AD27" s="55">
        <f t="shared" si="3"/>
        <v>8.6886792452830193</v>
      </c>
      <c r="AE27" s="40" t="s">
        <v>193</v>
      </c>
      <c r="AF27" s="40" t="s">
        <v>76</v>
      </c>
    </row>
    <row r="28" spans="1:32" ht="14.5" x14ac:dyDescent="0.35">
      <c r="A28" s="40" t="s">
        <v>161</v>
      </c>
      <c r="B28" s="40" t="s">
        <v>232</v>
      </c>
      <c r="C28" s="45" t="s">
        <v>94</v>
      </c>
      <c r="D28" s="45" t="s">
        <v>154</v>
      </c>
      <c r="E28" s="45" t="s">
        <v>154</v>
      </c>
      <c r="F28" s="41" t="s">
        <v>177</v>
      </c>
      <c r="G28" s="45" t="s">
        <v>164</v>
      </c>
      <c r="H28" s="45" t="s">
        <v>172</v>
      </c>
      <c r="I28" s="40" t="s">
        <v>37</v>
      </c>
      <c r="J28" s="46">
        <v>10.6</v>
      </c>
      <c r="K28" s="40" t="s">
        <v>96</v>
      </c>
      <c r="L28" s="40" t="s">
        <v>178</v>
      </c>
      <c r="M28" s="43">
        <v>6</v>
      </c>
      <c r="N28" s="43">
        <v>6.3748740000000002</v>
      </c>
      <c r="O28" s="43">
        <v>0</v>
      </c>
      <c r="P28" s="43">
        <v>1.1399999999999999</v>
      </c>
      <c r="Q28" s="43">
        <v>0</v>
      </c>
      <c r="R28" s="43">
        <v>1.1499999999999999</v>
      </c>
      <c r="S28" s="43">
        <v>8.9</v>
      </c>
      <c r="T28" s="43">
        <v>9.5399999999999991</v>
      </c>
      <c r="U28" s="43">
        <v>8.57</v>
      </c>
      <c r="V28" s="43">
        <v>27.01</v>
      </c>
      <c r="W28" s="43">
        <v>9</v>
      </c>
      <c r="X28" s="43"/>
      <c r="Y28" s="43"/>
      <c r="Z28" s="44">
        <v>10</v>
      </c>
      <c r="AA28" s="55">
        <f t="shared" si="0"/>
        <v>8.3962264150943398</v>
      </c>
      <c r="AB28" s="55">
        <f t="shared" si="1"/>
        <v>9</v>
      </c>
      <c r="AC28" s="55">
        <f t="shared" si="2"/>
        <v>8.084905660377359</v>
      </c>
      <c r="AD28" s="55">
        <f t="shared" si="3"/>
        <v>8.4905660377358494</v>
      </c>
      <c r="AE28" s="40" t="s">
        <v>193</v>
      </c>
      <c r="AF28" s="40" t="s">
        <v>76</v>
      </c>
    </row>
    <row r="29" spans="1:32" ht="14.5" x14ac:dyDescent="0.35">
      <c r="A29" s="40" t="s">
        <v>161</v>
      </c>
      <c r="B29" s="40" t="s">
        <v>232</v>
      </c>
      <c r="C29" s="45" t="s">
        <v>26</v>
      </c>
      <c r="D29" s="45" t="s">
        <v>155</v>
      </c>
      <c r="E29" s="45" t="s">
        <v>155</v>
      </c>
      <c r="F29" s="41" t="s">
        <v>177</v>
      </c>
      <c r="G29" s="45" t="s">
        <v>165</v>
      </c>
      <c r="H29" s="45" t="s">
        <v>173</v>
      </c>
      <c r="I29" s="40" t="s">
        <v>37</v>
      </c>
      <c r="J29" s="46">
        <v>10.6</v>
      </c>
      <c r="K29" s="40" t="s">
        <v>102</v>
      </c>
      <c r="L29" s="40" t="s">
        <v>178</v>
      </c>
      <c r="M29" s="47">
        <v>6</v>
      </c>
      <c r="N29" s="47">
        <v>6.3812699999999998</v>
      </c>
      <c r="O29" s="47">
        <v>0</v>
      </c>
      <c r="P29" s="47">
        <v>1.1499999999999999</v>
      </c>
      <c r="Q29" s="43">
        <v>0</v>
      </c>
      <c r="R29" s="47">
        <v>1.1499999999999999</v>
      </c>
      <c r="S29" s="47">
        <v>8.06</v>
      </c>
      <c r="T29" s="47">
        <v>9.89</v>
      </c>
      <c r="U29" s="47">
        <v>8.5500000000000007</v>
      </c>
      <c r="V29" s="47">
        <v>26.5</v>
      </c>
      <c r="W29" s="47">
        <v>8.83</v>
      </c>
      <c r="X29" s="43"/>
      <c r="Y29" s="43"/>
      <c r="Z29" s="44">
        <v>10</v>
      </c>
      <c r="AA29" s="55">
        <f t="shared" si="0"/>
        <v>7.6037735849056611</v>
      </c>
      <c r="AB29" s="55">
        <f t="shared" si="1"/>
        <v>9.3301886792452837</v>
      </c>
      <c r="AC29" s="55">
        <f t="shared" si="2"/>
        <v>8.0660377358490578</v>
      </c>
      <c r="AD29" s="55">
        <f t="shared" si="3"/>
        <v>8.3301886792452819</v>
      </c>
      <c r="AE29" s="40"/>
      <c r="AF29" s="40" t="s">
        <v>76</v>
      </c>
    </row>
    <row r="30" spans="1:32" ht="14.5" x14ac:dyDescent="0.35">
      <c r="A30" s="40" t="s">
        <v>161</v>
      </c>
      <c r="B30" s="40" t="s">
        <v>18</v>
      </c>
      <c r="C30" s="45" t="s">
        <v>26</v>
      </c>
      <c r="D30" s="45" t="s">
        <v>156</v>
      </c>
      <c r="E30" s="45" t="s">
        <v>156</v>
      </c>
      <c r="F30" s="41" t="s">
        <v>177</v>
      </c>
      <c r="G30" s="45" t="s">
        <v>66</v>
      </c>
      <c r="H30" s="45" t="s">
        <v>67</v>
      </c>
      <c r="I30" s="40" t="s">
        <v>37</v>
      </c>
      <c r="J30" s="46">
        <v>21</v>
      </c>
      <c r="K30" s="40" t="s">
        <v>96</v>
      </c>
      <c r="L30" s="40" t="s">
        <v>178</v>
      </c>
      <c r="M30" s="43">
        <v>7</v>
      </c>
      <c r="N30" s="43">
        <v>7.0077860000000003</v>
      </c>
      <c r="O30" s="43">
        <v>0.01</v>
      </c>
      <c r="P30" s="43">
        <v>0</v>
      </c>
      <c r="Q30" s="43">
        <v>0</v>
      </c>
      <c r="R30" s="43">
        <v>0.01</v>
      </c>
      <c r="S30" s="43">
        <v>17.64</v>
      </c>
      <c r="T30" s="43">
        <v>19.600000000000001</v>
      </c>
      <c r="U30" s="43">
        <v>20.96</v>
      </c>
      <c r="V30" s="43">
        <v>58.2</v>
      </c>
      <c r="W30" s="43">
        <v>19.399999999999999</v>
      </c>
      <c r="X30" s="43"/>
      <c r="Y30" s="43"/>
      <c r="Z30" s="44">
        <v>20</v>
      </c>
      <c r="AA30" s="55">
        <f t="shared" si="0"/>
        <v>16.8</v>
      </c>
      <c r="AB30" s="55">
        <f t="shared" si="1"/>
        <v>18.666666666666668</v>
      </c>
      <c r="AC30" s="55">
        <f t="shared" si="2"/>
        <v>19.961904761904762</v>
      </c>
      <c r="AD30" s="55">
        <f t="shared" si="3"/>
        <v>18.476190476190474</v>
      </c>
      <c r="AE30" s="40" t="s">
        <v>192</v>
      </c>
      <c r="AF30" s="40" t="s">
        <v>76</v>
      </c>
    </row>
    <row r="31" spans="1:32" ht="14.5" x14ac:dyDescent="0.35">
      <c r="A31" s="40" t="s">
        <v>161</v>
      </c>
      <c r="B31" s="40" t="s">
        <v>18</v>
      </c>
      <c r="C31" s="45" t="s">
        <v>92</v>
      </c>
      <c r="D31" s="45" t="s">
        <v>157</v>
      </c>
      <c r="E31" s="45" t="s">
        <v>157</v>
      </c>
      <c r="F31" s="41" t="s">
        <v>177</v>
      </c>
      <c r="G31" s="45" t="s">
        <v>70</v>
      </c>
      <c r="H31" s="45" t="s">
        <v>71</v>
      </c>
      <c r="I31" s="40" t="s">
        <v>37</v>
      </c>
      <c r="J31" s="46">
        <v>21</v>
      </c>
      <c r="K31" s="40" t="s">
        <v>96</v>
      </c>
      <c r="L31" s="40" t="s">
        <v>178</v>
      </c>
      <c r="M31" s="43">
        <v>7</v>
      </c>
      <c r="N31" s="43">
        <v>6.992877</v>
      </c>
      <c r="O31" s="43">
        <v>0</v>
      </c>
      <c r="P31" s="43">
        <v>0.01</v>
      </c>
      <c r="Q31" s="43">
        <v>0</v>
      </c>
      <c r="R31" s="43">
        <v>0.01</v>
      </c>
      <c r="S31" s="43">
        <v>17.64</v>
      </c>
      <c r="T31" s="43">
        <v>18.2</v>
      </c>
      <c r="U31" s="43">
        <v>20.95</v>
      </c>
      <c r="V31" s="43">
        <v>56.79</v>
      </c>
      <c r="W31" s="43">
        <v>18.93</v>
      </c>
      <c r="X31" s="43"/>
      <c r="Y31" s="43"/>
      <c r="Z31" s="44">
        <v>20</v>
      </c>
      <c r="AA31" s="55">
        <f t="shared" si="0"/>
        <v>16.8</v>
      </c>
      <c r="AB31" s="55">
        <f t="shared" si="1"/>
        <v>17.333333333333332</v>
      </c>
      <c r="AC31" s="55">
        <f t="shared" si="2"/>
        <v>19.952380952380953</v>
      </c>
      <c r="AD31" s="55">
        <f t="shared" si="3"/>
        <v>18.028571428571428</v>
      </c>
      <c r="AE31" s="40" t="s">
        <v>192</v>
      </c>
      <c r="AF31" s="40" t="s">
        <v>76</v>
      </c>
    </row>
    <row r="32" spans="1:32" ht="14.5" x14ac:dyDescent="0.35">
      <c r="A32" s="40" t="s">
        <v>161</v>
      </c>
      <c r="B32" s="40" t="s">
        <v>18</v>
      </c>
      <c r="C32" s="45" t="s">
        <v>93</v>
      </c>
      <c r="D32" s="45" t="s">
        <v>158</v>
      </c>
      <c r="E32" s="45" t="s">
        <v>158</v>
      </c>
      <c r="F32" s="41" t="s">
        <v>177</v>
      </c>
      <c r="G32" s="45" t="s">
        <v>166</v>
      </c>
      <c r="H32" s="45" t="s">
        <v>174</v>
      </c>
      <c r="I32" s="40" t="s">
        <v>37</v>
      </c>
      <c r="J32" s="46">
        <v>21</v>
      </c>
      <c r="K32" s="40" t="s">
        <v>96</v>
      </c>
      <c r="L32" s="40" t="s">
        <v>178</v>
      </c>
      <c r="M32" s="43">
        <v>8</v>
      </c>
      <c r="N32" s="43">
        <v>7.9470190000000001</v>
      </c>
      <c r="O32" s="43">
        <v>0.08</v>
      </c>
      <c r="P32" s="43">
        <v>0.01</v>
      </c>
      <c r="Q32" s="43">
        <v>0</v>
      </c>
      <c r="R32" s="43">
        <v>0.09</v>
      </c>
      <c r="S32" s="43">
        <v>16.8</v>
      </c>
      <c r="T32" s="43">
        <v>18.899999999999999</v>
      </c>
      <c r="U32" s="43">
        <v>20.76</v>
      </c>
      <c r="V32" s="43">
        <v>56.46</v>
      </c>
      <c r="W32" s="43">
        <v>18.82</v>
      </c>
      <c r="X32" s="43"/>
      <c r="Y32" s="43"/>
      <c r="Z32" s="44">
        <v>20</v>
      </c>
      <c r="AA32" s="55">
        <f t="shared" si="0"/>
        <v>16</v>
      </c>
      <c r="AB32" s="55">
        <f t="shared" si="1"/>
        <v>18</v>
      </c>
      <c r="AC32" s="55">
        <f t="shared" si="2"/>
        <v>19.771428571428572</v>
      </c>
      <c r="AD32" s="55">
        <f t="shared" si="3"/>
        <v>17.923809523809524</v>
      </c>
      <c r="AE32" s="40" t="s">
        <v>192</v>
      </c>
      <c r="AF32" s="40" t="s">
        <v>76</v>
      </c>
    </row>
    <row r="33" spans="1:32" ht="14.5" x14ac:dyDescent="0.35">
      <c r="A33" s="40" t="s">
        <v>161</v>
      </c>
      <c r="B33" s="40" t="s">
        <v>18</v>
      </c>
      <c r="C33" s="45" t="s">
        <v>94</v>
      </c>
      <c r="D33" s="45" t="s">
        <v>159</v>
      </c>
      <c r="E33" s="45" t="s">
        <v>159</v>
      </c>
      <c r="F33" s="41" t="s">
        <v>177</v>
      </c>
      <c r="G33" s="45" t="s">
        <v>167</v>
      </c>
      <c r="H33" s="45" t="s">
        <v>175</v>
      </c>
      <c r="I33" s="40" t="s">
        <v>37</v>
      </c>
      <c r="J33" s="46">
        <v>21</v>
      </c>
      <c r="K33" s="40" t="s">
        <v>96</v>
      </c>
      <c r="L33" s="40" t="s">
        <v>178</v>
      </c>
      <c r="M33" s="43">
        <v>9</v>
      </c>
      <c r="N33" s="43">
        <v>9.0311789999999998</v>
      </c>
      <c r="O33" s="43">
        <v>0</v>
      </c>
      <c r="P33" s="43">
        <v>0.09</v>
      </c>
      <c r="Q33" s="43">
        <v>0</v>
      </c>
      <c r="R33" s="43">
        <v>0.09</v>
      </c>
      <c r="S33" s="43">
        <v>15.12</v>
      </c>
      <c r="T33" s="43">
        <v>17.5</v>
      </c>
      <c r="U33" s="43">
        <v>20.78</v>
      </c>
      <c r="V33" s="43">
        <v>53.4</v>
      </c>
      <c r="W33" s="43">
        <v>17.8</v>
      </c>
      <c r="X33" s="43"/>
      <c r="Y33" s="43"/>
      <c r="Z33" s="44">
        <v>20</v>
      </c>
      <c r="AA33" s="55">
        <f t="shared" si="0"/>
        <v>14.399999999999999</v>
      </c>
      <c r="AB33" s="55">
        <f t="shared" si="1"/>
        <v>16.666666666666668</v>
      </c>
      <c r="AC33" s="55">
        <f t="shared" si="2"/>
        <v>19.790476190476191</v>
      </c>
      <c r="AD33" s="55">
        <f t="shared" si="3"/>
        <v>16.952380952380953</v>
      </c>
      <c r="AE33" s="40" t="s">
        <v>192</v>
      </c>
      <c r="AF33" s="40" t="s">
        <v>76</v>
      </c>
    </row>
    <row r="34" spans="1:32" ht="14.5" x14ac:dyDescent="0.35">
      <c r="A34" s="40" t="s">
        <v>161</v>
      </c>
      <c r="B34" s="40" t="s">
        <v>18</v>
      </c>
      <c r="C34" s="45" t="s">
        <v>26</v>
      </c>
      <c r="D34" s="45" t="s">
        <v>160</v>
      </c>
      <c r="E34" s="45" t="s">
        <v>160</v>
      </c>
      <c r="F34" s="41" t="s">
        <v>177</v>
      </c>
      <c r="G34" s="45" t="s">
        <v>168</v>
      </c>
      <c r="H34" s="45" t="s">
        <v>176</v>
      </c>
      <c r="I34" s="40" t="s">
        <v>37</v>
      </c>
      <c r="J34" s="46">
        <v>21</v>
      </c>
      <c r="K34" s="40" t="s">
        <v>102</v>
      </c>
      <c r="L34" s="40" t="s">
        <v>178</v>
      </c>
      <c r="M34" s="47">
        <v>9</v>
      </c>
      <c r="N34" s="47">
        <v>9.0279430000000005</v>
      </c>
      <c r="O34" s="47">
        <v>0</v>
      </c>
      <c r="P34" s="47">
        <v>0.08</v>
      </c>
      <c r="Q34" s="43">
        <v>0</v>
      </c>
      <c r="R34" s="47">
        <v>0.08</v>
      </c>
      <c r="S34" s="47">
        <v>15.54</v>
      </c>
      <c r="T34" s="47">
        <v>17.5</v>
      </c>
      <c r="U34" s="47">
        <v>20.8</v>
      </c>
      <c r="V34" s="47">
        <v>53.84</v>
      </c>
      <c r="W34" s="47">
        <v>17.95</v>
      </c>
      <c r="X34" s="43"/>
      <c r="Y34" s="43"/>
      <c r="Z34" s="44">
        <v>20</v>
      </c>
      <c r="AA34" s="55">
        <f t="shared" si="0"/>
        <v>14.8</v>
      </c>
      <c r="AB34" s="55">
        <f t="shared" si="1"/>
        <v>16.666666666666668</v>
      </c>
      <c r="AC34" s="55">
        <f t="shared" si="2"/>
        <v>19.80952380952381</v>
      </c>
      <c r="AD34" s="55">
        <f t="shared" si="3"/>
        <v>17.095238095238095</v>
      </c>
      <c r="AE34" s="40"/>
      <c r="AF34" s="40" t="s">
        <v>76</v>
      </c>
    </row>
    <row r="35" spans="1:32" ht="14.5" x14ac:dyDescent="0.35">
      <c r="A35" s="40" t="s">
        <v>161</v>
      </c>
      <c r="B35" s="40" t="s">
        <v>18</v>
      </c>
      <c r="C35" s="45" t="s">
        <v>26</v>
      </c>
      <c r="D35" s="45" t="s">
        <v>119</v>
      </c>
      <c r="E35" s="45" t="s">
        <v>119</v>
      </c>
      <c r="F35" s="41" t="s">
        <v>177</v>
      </c>
      <c r="G35" s="45" t="s">
        <v>74</v>
      </c>
      <c r="H35" s="45" t="s">
        <v>75</v>
      </c>
      <c r="I35" s="40" t="s">
        <v>37</v>
      </c>
      <c r="J35" s="46">
        <v>29.3</v>
      </c>
      <c r="K35" s="40" t="s">
        <v>25</v>
      </c>
      <c r="L35" s="40" t="s">
        <v>178</v>
      </c>
      <c r="M35" s="43">
        <v>9</v>
      </c>
      <c r="N35" s="43">
        <v>9</v>
      </c>
      <c r="O35" s="43">
        <v>0</v>
      </c>
      <c r="P35" s="43">
        <v>0</v>
      </c>
      <c r="Q35" s="43">
        <v>0</v>
      </c>
      <c r="R35" s="43">
        <v>0</v>
      </c>
      <c r="S35" s="43">
        <v>26.37</v>
      </c>
      <c r="T35" s="43">
        <v>28.32</v>
      </c>
      <c r="U35" s="43">
        <v>29.3</v>
      </c>
      <c r="V35" s="43">
        <v>83.99</v>
      </c>
      <c r="W35" s="43">
        <v>28</v>
      </c>
      <c r="X35" s="43"/>
      <c r="Y35" s="43"/>
      <c r="Z35" s="44">
        <v>30</v>
      </c>
      <c r="AA35" s="55">
        <f t="shared" si="0"/>
        <v>27</v>
      </c>
      <c r="AB35" s="55">
        <f t="shared" si="1"/>
        <v>28.996587030716725</v>
      </c>
      <c r="AC35" s="55">
        <f t="shared" si="2"/>
        <v>30</v>
      </c>
      <c r="AD35" s="55">
        <f t="shared" si="3"/>
        <v>28.668941979522184</v>
      </c>
      <c r="AE35" s="40"/>
      <c r="AF35" s="40" t="s">
        <v>76</v>
      </c>
    </row>
    <row r="36" spans="1:32" x14ac:dyDescent="0.25">
      <c r="A36" s="40" t="s">
        <v>179</v>
      </c>
      <c r="B36" s="40" t="s">
        <v>232</v>
      </c>
      <c r="C36" s="48" t="s">
        <v>26</v>
      </c>
      <c r="D36" s="48" t="s">
        <v>153</v>
      </c>
      <c r="E36" s="48" t="s">
        <v>153</v>
      </c>
      <c r="F36" s="41" t="s">
        <v>177</v>
      </c>
      <c r="G36" s="48" t="s">
        <v>163</v>
      </c>
      <c r="H36" s="48" t="s">
        <v>171</v>
      </c>
      <c r="I36" s="40" t="s">
        <v>37</v>
      </c>
      <c r="J36" s="42">
        <v>10.6</v>
      </c>
      <c r="K36" s="40" t="s">
        <v>96</v>
      </c>
      <c r="L36" s="40" t="s">
        <v>189</v>
      </c>
      <c r="M36" s="43">
        <v>7</v>
      </c>
      <c r="N36" s="43">
        <v>7.0056909999999997</v>
      </c>
      <c r="O36" s="43">
        <v>0.01</v>
      </c>
      <c r="P36" s="43">
        <v>0</v>
      </c>
      <c r="Q36" s="43">
        <v>0</v>
      </c>
      <c r="R36" s="43">
        <v>0.01</v>
      </c>
      <c r="S36" s="43">
        <v>9.33</v>
      </c>
      <c r="T36" s="43">
        <v>10.25</v>
      </c>
      <c r="U36" s="43">
        <v>10.58</v>
      </c>
      <c r="V36" s="43">
        <v>30.16</v>
      </c>
      <c r="W36" s="43">
        <v>10.050000000000001</v>
      </c>
      <c r="X36" s="43"/>
      <c r="Y36" s="43"/>
      <c r="Z36" s="44">
        <v>10</v>
      </c>
      <c r="AA36" s="55">
        <f t="shared" si="0"/>
        <v>8.8018867924528301</v>
      </c>
      <c r="AB36" s="55">
        <f t="shared" si="1"/>
        <v>9.6698113207547181</v>
      </c>
      <c r="AC36" s="55">
        <f t="shared" si="2"/>
        <v>9.9811320754716988</v>
      </c>
      <c r="AD36" s="55">
        <f t="shared" si="3"/>
        <v>9.4811320754716988</v>
      </c>
      <c r="AE36" s="40" t="s">
        <v>193</v>
      </c>
      <c r="AF36" s="40" t="s">
        <v>76</v>
      </c>
    </row>
    <row r="37" spans="1:32" x14ac:dyDescent="0.25">
      <c r="A37" s="40" t="s">
        <v>179</v>
      </c>
      <c r="B37" s="40" t="s">
        <v>232</v>
      </c>
      <c r="C37" s="48" t="s">
        <v>92</v>
      </c>
      <c r="D37" s="48" t="s">
        <v>152</v>
      </c>
      <c r="E37" s="48" t="s">
        <v>152</v>
      </c>
      <c r="F37" s="41" t="s">
        <v>177</v>
      </c>
      <c r="G37" s="48" t="s">
        <v>162</v>
      </c>
      <c r="H37" s="48" t="s">
        <v>169</v>
      </c>
      <c r="I37" s="40" t="s">
        <v>37</v>
      </c>
      <c r="J37" s="42">
        <v>10.6</v>
      </c>
      <c r="K37" s="40" t="s">
        <v>96</v>
      </c>
      <c r="L37" s="40" t="s">
        <v>189</v>
      </c>
      <c r="M37" s="43">
        <v>7</v>
      </c>
      <c r="N37" s="43">
        <v>6.9067869999999996</v>
      </c>
      <c r="O37" s="43">
        <v>0.25</v>
      </c>
      <c r="P37" s="43">
        <v>0.2</v>
      </c>
      <c r="Q37" s="43">
        <v>0</v>
      </c>
      <c r="R37" s="43">
        <v>0.45</v>
      </c>
      <c r="S37" s="43">
        <v>9.75</v>
      </c>
      <c r="T37" s="43">
        <v>9.89</v>
      </c>
      <c r="U37" s="43">
        <v>9.91</v>
      </c>
      <c r="V37" s="43">
        <v>29.55</v>
      </c>
      <c r="W37" s="43">
        <v>9.85</v>
      </c>
      <c r="X37" s="43"/>
      <c r="Y37" s="43"/>
      <c r="Z37" s="44">
        <v>10</v>
      </c>
      <c r="AA37" s="55">
        <f t="shared" si="0"/>
        <v>9.1981132075471699</v>
      </c>
      <c r="AB37" s="55">
        <f t="shared" si="1"/>
        <v>9.3301886792452837</v>
      </c>
      <c r="AC37" s="55">
        <f t="shared" si="2"/>
        <v>9.3490566037735849</v>
      </c>
      <c r="AD37" s="55">
        <f t="shared" si="3"/>
        <v>9.2924528301886795</v>
      </c>
      <c r="AE37" s="40" t="s">
        <v>193</v>
      </c>
      <c r="AF37" s="40" t="s">
        <v>76</v>
      </c>
    </row>
    <row r="38" spans="1:32" x14ac:dyDescent="0.25">
      <c r="A38" s="40" t="s">
        <v>179</v>
      </c>
      <c r="B38" s="40" t="s">
        <v>232</v>
      </c>
      <c r="C38" s="48" t="s">
        <v>93</v>
      </c>
      <c r="D38" s="48" t="s">
        <v>120</v>
      </c>
      <c r="E38" s="48" t="s">
        <v>120</v>
      </c>
      <c r="F38" s="41" t="s">
        <v>177</v>
      </c>
      <c r="G38" s="48" t="s">
        <v>121</v>
      </c>
      <c r="H38" s="48" t="s">
        <v>170</v>
      </c>
      <c r="I38" s="40" t="s">
        <v>37</v>
      </c>
      <c r="J38" s="42">
        <v>10.6</v>
      </c>
      <c r="K38" s="40" t="s">
        <v>96</v>
      </c>
      <c r="L38" s="40" t="s">
        <v>189</v>
      </c>
      <c r="M38" s="43">
        <v>7</v>
      </c>
      <c r="N38" s="43">
        <v>7.0134160000000003</v>
      </c>
      <c r="O38" s="43">
        <v>0.02</v>
      </c>
      <c r="P38" s="43">
        <v>0</v>
      </c>
      <c r="Q38" s="43">
        <v>0</v>
      </c>
      <c r="R38" s="43">
        <v>0.02</v>
      </c>
      <c r="S38" s="43">
        <v>9.75</v>
      </c>
      <c r="T38" s="43">
        <v>9.19</v>
      </c>
      <c r="U38" s="43">
        <v>10.57</v>
      </c>
      <c r="V38" s="43">
        <v>29.51</v>
      </c>
      <c r="W38" s="43">
        <v>9.84</v>
      </c>
      <c r="X38" s="43"/>
      <c r="Y38" s="43"/>
      <c r="Z38" s="44">
        <v>10</v>
      </c>
      <c r="AA38" s="55">
        <f t="shared" si="0"/>
        <v>9.1981132075471699</v>
      </c>
      <c r="AB38" s="55">
        <f t="shared" si="1"/>
        <v>8.6698113207547163</v>
      </c>
      <c r="AC38" s="55">
        <f t="shared" si="2"/>
        <v>9.9716981132075482</v>
      </c>
      <c r="AD38" s="55">
        <f t="shared" si="3"/>
        <v>9.2830188679245289</v>
      </c>
      <c r="AE38" s="40" t="s">
        <v>193</v>
      </c>
      <c r="AF38" s="40" t="s">
        <v>76</v>
      </c>
    </row>
    <row r="39" spans="1:32" x14ac:dyDescent="0.25">
      <c r="A39" s="40" t="s">
        <v>179</v>
      </c>
      <c r="B39" s="40" t="s">
        <v>232</v>
      </c>
      <c r="C39" s="48" t="s">
        <v>94</v>
      </c>
      <c r="D39" s="48" t="s">
        <v>154</v>
      </c>
      <c r="E39" s="48" t="s">
        <v>154</v>
      </c>
      <c r="F39" s="41" t="s">
        <v>177</v>
      </c>
      <c r="G39" s="48" t="s">
        <v>164</v>
      </c>
      <c r="H39" s="48" t="s">
        <v>172</v>
      </c>
      <c r="I39" s="40" t="s">
        <v>37</v>
      </c>
      <c r="J39" s="42">
        <v>10.6</v>
      </c>
      <c r="K39" s="40" t="s">
        <v>96</v>
      </c>
      <c r="L39" s="40" t="s">
        <v>189</v>
      </c>
      <c r="M39" s="43">
        <v>6</v>
      </c>
      <c r="N39" s="43">
        <v>6.0141840000000002</v>
      </c>
      <c r="O39" s="43">
        <v>0.03</v>
      </c>
      <c r="P39" s="43">
        <v>0.01</v>
      </c>
      <c r="Q39" s="43">
        <v>0</v>
      </c>
      <c r="R39" s="43">
        <v>0.05</v>
      </c>
      <c r="S39" s="43">
        <v>9.33</v>
      </c>
      <c r="T39" s="43">
        <v>8.48</v>
      </c>
      <c r="U39" s="43">
        <v>10.51</v>
      </c>
      <c r="V39" s="43">
        <v>28.32</v>
      </c>
      <c r="W39" s="43">
        <v>9.44</v>
      </c>
      <c r="X39" s="43"/>
      <c r="Y39" s="43"/>
      <c r="Z39" s="44">
        <v>10</v>
      </c>
      <c r="AA39" s="55">
        <f t="shared" si="0"/>
        <v>8.8018867924528301</v>
      </c>
      <c r="AB39" s="55">
        <f t="shared" si="1"/>
        <v>8</v>
      </c>
      <c r="AC39" s="55">
        <f t="shared" si="2"/>
        <v>9.9150943396226427</v>
      </c>
      <c r="AD39" s="55">
        <f t="shared" si="3"/>
        <v>8.9056603773584904</v>
      </c>
      <c r="AE39" s="40" t="s">
        <v>193</v>
      </c>
      <c r="AF39" s="40" t="s">
        <v>76</v>
      </c>
    </row>
    <row r="40" spans="1:32" ht="14.5" x14ac:dyDescent="0.35">
      <c r="A40" s="40" t="s">
        <v>179</v>
      </c>
      <c r="B40" s="40" t="s">
        <v>232</v>
      </c>
      <c r="C40" s="49" t="s">
        <v>26</v>
      </c>
      <c r="D40" s="49" t="s">
        <v>155</v>
      </c>
      <c r="E40" s="49" t="s">
        <v>155</v>
      </c>
      <c r="F40" s="41" t="s">
        <v>177</v>
      </c>
      <c r="G40" s="49" t="s">
        <v>165</v>
      </c>
      <c r="H40" s="49" t="s">
        <v>173</v>
      </c>
      <c r="I40" s="40" t="s">
        <v>37</v>
      </c>
      <c r="J40" s="50">
        <v>10.6</v>
      </c>
      <c r="K40" s="40" t="s">
        <v>102</v>
      </c>
      <c r="L40" s="40" t="s">
        <v>189</v>
      </c>
      <c r="M40" s="47">
        <v>6</v>
      </c>
      <c r="N40" s="47">
        <v>6.0208259999999996</v>
      </c>
      <c r="O40" s="47">
        <v>0.03</v>
      </c>
      <c r="P40" s="47">
        <v>0</v>
      </c>
      <c r="Q40" s="43">
        <v>0</v>
      </c>
      <c r="R40" s="47">
        <v>0.04</v>
      </c>
      <c r="S40" s="47">
        <v>9.1199999999999992</v>
      </c>
      <c r="T40" s="47">
        <v>8.48</v>
      </c>
      <c r="U40" s="47">
        <v>10.53</v>
      </c>
      <c r="V40" s="47">
        <v>28.13</v>
      </c>
      <c r="W40" s="47">
        <v>9.3800000000000008</v>
      </c>
      <c r="X40" s="43"/>
      <c r="Y40" s="43"/>
      <c r="Z40" s="44">
        <v>10</v>
      </c>
      <c r="AA40" s="55">
        <f t="shared" si="0"/>
        <v>8.6037735849056602</v>
      </c>
      <c r="AB40" s="55">
        <f t="shared" si="1"/>
        <v>8</v>
      </c>
      <c r="AC40" s="55">
        <f t="shared" si="2"/>
        <v>9.9339622641509422</v>
      </c>
      <c r="AD40" s="55">
        <f t="shared" si="3"/>
        <v>8.8490566037735867</v>
      </c>
      <c r="AE40" s="40"/>
      <c r="AF40" s="40" t="s">
        <v>76</v>
      </c>
    </row>
    <row r="41" spans="1:32" x14ac:dyDescent="0.25">
      <c r="A41" s="40" t="s">
        <v>179</v>
      </c>
      <c r="B41" s="40" t="s">
        <v>18</v>
      </c>
      <c r="C41" s="48" t="s">
        <v>26</v>
      </c>
      <c r="D41" s="48" t="s">
        <v>156</v>
      </c>
      <c r="E41" s="48" t="s">
        <v>156</v>
      </c>
      <c r="F41" s="41" t="s">
        <v>177</v>
      </c>
      <c r="G41" s="48" t="s">
        <v>66</v>
      </c>
      <c r="H41" s="48" t="s">
        <v>67</v>
      </c>
      <c r="I41" s="40" t="s">
        <v>37</v>
      </c>
      <c r="J41" s="42">
        <v>22.7</v>
      </c>
      <c r="K41" s="40" t="s">
        <v>96</v>
      </c>
      <c r="L41" s="40" t="s">
        <v>189</v>
      </c>
      <c r="M41" s="43">
        <v>7</v>
      </c>
      <c r="N41" s="43">
        <v>7.0001709999999999</v>
      </c>
      <c r="O41" s="43">
        <v>0</v>
      </c>
      <c r="P41" s="43">
        <v>0</v>
      </c>
      <c r="Q41" s="43">
        <v>0</v>
      </c>
      <c r="R41" s="43">
        <v>0</v>
      </c>
      <c r="S41" s="43">
        <v>20.43</v>
      </c>
      <c r="T41" s="43">
        <v>20.43</v>
      </c>
      <c r="U41" s="43">
        <v>22.7</v>
      </c>
      <c r="V41" s="43">
        <v>63.56</v>
      </c>
      <c r="W41" s="43">
        <v>21.19</v>
      </c>
      <c r="X41" s="43"/>
      <c r="Y41" s="43"/>
      <c r="Z41" s="44">
        <v>20</v>
      </c>
      <c r="AA41" s="55">
        <f t="shared" si="0"/>
        <v>18</v>
      </c>
      <c r="AB41" s="55">
        <f t="shared" si="1"/>
        <v>18</v>
      </c>
      <c r="AC41" s="55">
        <f t="shared" si="2"/>
        <v>20</v>
      </c>
      <c r="AD41" s="55">
        <f t="shared" si="3"/>
        <v>18.669603524229078</v>
      </c>
      <c r="AE41" s="40" t="s">
        <v>192</v>
      </c>
      <c r="AF41" s="40" t="s">
        <v>76</v>
      </c>
    </row>
    <row r="42" spans="1:32" x14ac:dyDescent="0.25">
      <c r="A42" s="40" t="s">
        <v>179</v>
      </c>
      <c r="B42" s="40" t="s">
        <v>18</v>
      </c>
      <c r="C42" s="48" t="s">
        <v>92</v>
      </c>
      <c r="D42" s="48" t="s">
        <v>158</v>
      </c>
      <c r="E42" s="48" t="s">
        <v>158</v>
      </c>
      <c r="F42" s="41" t="s">
        <v>177</v>
      </c>
      <c r="G42" s="48" t="s">
        <v>166</v>
      </c>
      <c r="H42" s="48" t="s">
        <v>174</v>
      </c>
      <c r="I42" s="40" t="s">
        <v>37</v>
      </c>
      <c r="J42" s="42">
        <v>22.7</v>
      </c>
      <c r="K42" s="40" t="s">
        <v>96</v>
      </c>
      <c r="L42" s="40" t="s">
        <v>189</v>
      </c>
      <c r="M42" s="43">
        <v>8</v>
      </c>
      <c r="N42" s="43">
        <v>7.9913939999999997</v>
      </c>
      <c r="O42" s="43">
        <v>0</v>
      </c>
      <c r="P42" s="43">
        <v>0.01</v>
      </c>
      <c r="Q42" s="43">
        <v>0</v>
      </c>
      <c r="R42" s="43">
        <v>0.01</v>
      </c>
      <c r="S42" s="43">
        <v>19.52</v>
      </c>
      <c r="T42" s="43">
        <v>19.670000000000002</v>
      </c>
      <c r="U42" s="43">
        <v>22.65</v>
      </c>
      <c r="V42" s="43">
        <v>61.84</v>
      </c>
      <c r="W42" s="43">
        <v>20.61</v>
      </c>
      <c r="X42" s="43"/>
      <c r="Y42" s="43"/>
      <c r="Z42" s="44">
        <v>20</v>
      </c>
      <c r="AA42" s="55">
        <f t="shared" si="0"/>
        <v>17.198237885462554</v>
      </c>
      <c r="AB42" s="55">
        <f t="shared" si="1"/>
        <v>17.330396475770925</v>
      </c>
      <c r="AC42" s="55">
        <f t="shared" si="2"/>
        <v>19.955947136563875</v>
      </c>
      <c r="AD42" s="55">
        <f t="shared" si="3"/>
        <v>18.158590308370044</v>
      </c>
      <c r="AE42" s="40" t="s">
        <v>192</v>
      </c>
      <c r="AF42" s="40" t="s">
        <v>76</v>
      </c>
    </row>
    <row r="43" spans="1:32" x14ac:dyDescent="0.25">
      <c r="A43" s="40" t="s">
        <v>179</v>
      </c>
      <c r="B43" s="40" t="s">
        <v>18</v>
      </c>
      <c r="C43" s="48" t="s">
        <v>93</v>
      </c>
      <c r="D43" s="48" t="s">
        <v>159</v>
      </c>
      <c r="E43" s="48" t="s">
        <v>159</v>
      </c>
      <c r="F43" s="41" t="s">
        <v>177</v>
      </c>
      <c r="G43" s="48" t="s">
        <v>167</v>
      </c>
      <c r="H43" s="48" t="s">
        <v>175</v>
      </c>
      <c r="I43" s="40" t="s">
        <v>37</v>
      </c>
      <c r="J43" s="42">
        <v>22.7</v>
      </c>
      <c r="K43" s="40" t="s">
        <v>96</v>
      </c>
      <c r="L43" s="40" t="s">
        <v>189</v>
      </c>
      <c r="M43" s="43">
        <v>8</v>
      </c>
      <c r="N43" s="43">
        <v>7.9734600000000002</v>
      </c>
      <c r="O43" s="43">
        <v>0.04</v>
      </c>
      <c r="P43" s="43">
        <v>0</v>
      </c>
      <c r="Q43" s="43">
        <v>0</v>
      </c>
      <c r="R43" s="43">
        <v>0.04</v>
      </c>
      <c r="S43" s="43">
        <v>17.25</v>
      </c>
      <c r="T43" s="43">
        <v>21.94</v>
      </c>
      <c r="U43" s="43">
        <v>22.56</v>
      </c>
      <c r="V43" s="43">
        <v>61.75</v>
      </c>
      <c r="W43" s="43">
        <v>20.58</v>
      </c>
      <c r="X43" s="43"/>
      <c r="Y43" s="43"/>
      <c r="Z43" s="44">
        <v>20</v>
      </c>
      <c r="AA43" s="55">
        <f t="shared" si="0"/>
        <v>15.198237885462555</v>
      </c>
      <c r="AB43" s="55">
        <f t="shared" si="1"/>
        <v>19.330396475770929</v>
      </c>
      <c r="AC43" s="55">
        <f t="shared" si="2"/>
        <v>19.876651982378853</v>
      </c>
      <c r="AD43" s="55">
        <f t="shared" si="3"/>
        <v>18.132158590308368</v>
      </c>
      <c r="AE43" s="40" t="s">
        <v>192</v>
      </c>
      <c r="AF43" s="40" t="s">
        <v>76</v>
      </c>
    </row>
    <row r="44" spans="1:32" x14ac:dyDescent="0.25">
      <c r="A44" s="40" t="s">
        <v>179</v>
      </c>
      <c r="B44" s="40" t="s">
        <v>18</v>
      </c>
      <c r="C44" s="48" t="s">
        <v>94</v>
      </c>
      <c r="D44" s="48" t="s">
        <v>157</v>
      </c>
      <c r="E44" s="48" t="s">
        <v>157</v>
      </c>
      <c r="F44" s="41" t="s">
        <v>177</v>
      </c>
      <c r="G44" s="48" t="s">
        <v>70</v>
      </c>
      <c r="H44" s="48" t="s">
        <v>71</v>
      </c>
      <c r="I44" s="40" t="s">
        <v>37</v>
      </c>
      <c r="J44" s="42">
        <v>22.7</v>
      </c>
      <c r="K44" s="40" t="s">
        <v>96</v>
      </c>
      <c r="L44" s="40" t="s">
        <v>189</v>
      </c>
      <c r="M44" s="43">
        <v>7</v>
      </c>
      <c r="N44" s="43">
        <v>6.9959759999999998</v>
      </c>
      <c r="O44" s="43">
        <v>0</v>
      </c>
      <c r="P44" s="43">
        <v>0</v>
      </c>
      <c r="Q44" s="43">
        <v>0</v>
      </c>
      <c r="R44" s="43">
        <v>0</v>
      </c>
      <c r="S44" s="43">
        <v>20.43</v>
      </c>
      <c r="T44" s="43">
        <v>17.399999999999999</v>
      </c>
      <c r="U44" s="43">
        <v>22.67</v>
      </c>
      <c r="V44" s="43">
        <v>60.5</v>
      </c>
      <c r="W44" s="43">
        <v>20.170000000000002</v>
      </c>
      <c r="X44" s="43"/>
      <c r="Y44" s="43"/>
      <c r="Z44" s="44">
        <v>20</v>
      </c>
      <c r="AA44" s="55">
        <f t="shared" si="0"/>
        <v>18</v>
      </c>
      <c r="AB44" s="55">
        <f t="shared" si="1"/>
        <v>15.330396475770925</v>
      </c>
      <c r="AC44" s="55">
        <f t="shared" si="2"/>
        <v>19.973568281938327</v>
      </c>
      <c r="AD44" s="55">
        <f t="shared" si="3"/>
        <v>17.770925110132161</v>
      </c>
      <c r="AE44" s="40" t="s">
        <v>192</v>
      </c>
      <c r="AF44" s="40" t="s">
        <v>76</v>
      </c>
    </row>
    <row r="45" spans="1:32" x14ac:dyDescent="0.25">
      <c r="A45" s="40" t="s">
        <v>179</v>
      </c>
      <c r="B45" s="40" t="s">
        <v>18</v>
      </c>
      <c r="C45" s="48" t="s">
        <v>98</v>
      </c>
      <c r="D45" s="48" t="s">
        <v>180</v>
      </c>
      <c r="E45" s="48" t="s">
        <v>180</v>
      </c>
      <c r="F45" s="41" t="s">
        <v>177</v>
      </c>
      <c r="G45" s="48" t="s">
        <v>183</v>
      </c>
      <c r="H45" s="48" t="s">
        <v>186</v>
      </c>
      <c r="I45" s="40" t="s">
        <v>37</v>
      </c>
      <c r="J45" s="42">
        <v>22.7</v>
      </c>
      <c r="K45" s="40" t="s">
        <v>96</v>
      </c>
      <c r="L45" s="40" t="s">
        <v>189</v>
      </c>
      <c r="M45" s="43">
        <v>8</v>
      </c>
      <c r="N45" s="43">
        <v>7.9913939999999997</v>
      </c>
      <c r="O45" s="43">
        <v>0.01</v>
      </c>
      <c r="P45" s="43">
        <v>0</v>
      </c>
      <c r="Q45" s="43">
        <v>0</v>
      </c>
      <c r="R45" s="43">
        <v>0.01</v>
      </c>
      <c r="S45" s="43">
        <v>17.71</v>
      </c>
      <c r="T45" s="43">
        <v>18.920000000000002</v>
      </c>
      <c r="U45" s="43">
        <v>22.65</v>
      </c>
      <c r="V45" s="43">
        <v>59.28</v>
      </c>
      <c r="W45" s="43">
        <v>19.760000000000002</v>
      </c>
      <c r="X45" s="43"/>
      <c r="Y45" s="43"/>
      <c r="Z45" s="44">
        <v>20</v>
      </c>
      <c r="AA45" s="55">
        <f t="shared" si="0"/>
        <v>15.603524229074893</v>
      </c>
      <c r="AB45" s="55">
        <f t="shared" si="1"/>
        <v>16.669603524229078</v>
      </c>
      <c r="AC45" s="55">
        <f t="shared" si="2"/>
        <v>19.955947136563875</v>
      </c>
      <c r="AD45" s="55">
        <f t="shared" si="3"/>
        <v>17.409691629955951</v>
      </c>
      <c r="AE45" s="40"/>
      <c r="AF45" s="40" t="s">
        <v>103</v>
      </c>
    </row>
    <row r="46" spans="1:32" x14ac:dyDescent="0.25">
      <c r="A46" s="40" t="s">
        <v>179</v>
      </c>
      <c r="B46" s="40" t="s">
        <v>18</v>
      </c>
      <c r="C46" s="48" t="s">
        <v>133</v>
      </c>
      <c r="D46" s="48" t="s">
        <v>181</v>
      </c>
      <c r="E46" s="48" t="s">
        <v>181</v>
      </c>
      <c r="F46" s="41" t="s">
        <v>177</v>
      </c>
      <c r="G46" s="48" t="s">
        <v>184</v>
      </c>
      <c r="H46" s="48" t="s">
        <v>187</v>
      </c>
      <c r="I46" s="40" t="s">
        <v>101</v>
      </c>
      <c r="J46" s="42">
        <v>22.7</v>
      </c>
      <c r="K46" s="40" t="s">
        <v>96</v>
      </c>
      <c r="L46" s="40" t="s">
        <v>189</v>
      </c>
      <c r="M46" s="43">
        <v>7</v>
      </c>
      <c r="N46" s="43">
        <v>7.0109810000000001</v>
      </c>
      <c r="O46" s="43">
        <v>0.28999999999999998</v>
      </c>
      <c r="P46" s="43">
        <v>0.34</v>
      </c>
      <c r="Q46" s="43">
        <v>0</v>
      </c>
      <c r="R46" s="43">
        <v>0.64</v>
      </c>
      <c r="S46" s="43">
        <v>15.44</v>
      </c>
      <c r="T46" s="43">
        <v>18.16</v>
      </c>
      <c r="U46" s="43">
        <v>20.61</v>
      </c>
      <c r="V46" s="43">
        <v>54.21</v>
      </c>
      <c r="W46" s="43">
        <v>18.07</v>
      </c>
      <c r="X46" s="43"/>
      <c r="Y46" s="43"/>
      <c r="Z46" s="44">
        <v>20</v>
      </c>
      <c r="AA46" s="55">
        <f t="shared" si="0"/>
        <v>13.603524229074891</v>
      </c>
      <c r="AB46" s="55">
        <f t="shared" si="1"/>
        <v>16</v>
      </c>
      <c r="AC46" s="55">
        <f t="shared" si="2"/>
        <v>18.158590308370044</v>
      </c>
      <c r="AD46" s="55">
        <f t="shared" si="3"/>
        <v>15.92070484581498</v>
      </c>
      <c r="AE46" s="40"/>
      <c r="AF46" s="40" t="s">
        <v>103</v>
      </c>
    </row>
    <row r="47" spans="1:32" x14ac:dyDescent="0.25">
      <c r="A47" s="40" t="s">
        <v>179</v>
      </c>
      <c r="B47" s="40" t="s">
        <v>18</v>
      </c>
      <c r="C47" s="48" t="s">
        <v>141</v>
      </c>
      <c r="D47" s="48" t="s">
        <v>182</v>
      </c>
      <c r="E47" s="48" t="s">
        <v>182</v>
      </c>
      <c r="F47" s="41" t="s">
        <v>177</v>
      </c>
      <c r="G47" s="48" t="s">
        <v>185</v>
      </c>
      <c r="H47" s="48" t="s">
        <v>188</v>
      </c>
      <c r="I47" s="40" t="s">
        <v>37</v>
      </c>
      <c r="J47" s="42">
        <v>22.7</v>
      </c>
      <c r="K47" s="40" t="s">
        <v>96</v>
      </c>
      <c r="L47" s="40" t="s">
        <v>189</v>
      </c>
      <c r="M47" s="43">
        <v>7</v>
      </c>
      <c r="N47" s="43">
        <v>7.0079750000000001</v>
      </c>
      <c r="O47" s="43">
        <v>0.3</v>
      </c>
      <c r="P47" s="43">
        <v>0.36</v>
      </c>
      <c r="Q47" s="43">
        <v>0</v>
      </c>
      <c r="R47" s="43">
        <v>0.66</v>
      </c>
      <c r="S47" s="43">
        <v>17.25</v>
      </c>
      <c r="T47" s="43">
        <v>15.89</v>
      </c>
      <c r="U47" s="43">
        <v>20.54</v>
      </c>
      <c r="V47" s="43">
        <v>53.68</v>
      </c>
      <c r="W47" s="43">
        <v>17.89</v>
      </c>
      <c r="X47" s="43"/>
      <c r="Y47" s="43"/>
      <c r="Z47" s="44">
        <v>20</v>
      </c>
      <c r="AA47" s="55">
        <f t="shared" si="0"/>
        <v>15.198237885462555</v>
      </c>
      <c r="AB47" s="55">
        <f t="shared" si="1"/>
        <v>14.000000000000002</v>
      </c>
      <c r="AC47" s="55">
        <f t="shared" si="2"/>
        <v>18.096916299559471</v>
      </c>
      <c r="AD47" s="55">
        <f t="shared" si="3"/>
        <v>15.762114537444935</v>
      </c>
      <c r="AE47" s="40"/>
      <c r="AF47" s="40" t="s">
        <v>103</v>
      </c>
    </row>
    <row r="48" spans="1:32" ht="14.5" x14ac:dyDescent="0.35">
      <c r="A48" s="40" t="s">
        <v>179</v>
      </c>
      <c r="B48" s="40" t="s">
        <v>18</v>
      </c>
      <c r="C48" s="49" t="s">
        <v>26</v>
      </c>
      <c r="D48" s="49" t="s">
        <v>160</v>
      </c>
      <c r="E48" s="49" t="s">
        <v>160</v>
      </c>
      <c r="F48" s="41" t="s">
        <v>177</v>
      </c>
      <c r="G48" s="49" t="s">
        <v>168</v>
      </c>
      <c r="H48" s="49" t="s">
        <v>176</v>
      </c>
      <c r="I48" s="40" t="s">
        <v>37</v>
      </c>
      <c r="J48" s="50">
        <v>22.7</v>
      </c>
      <c r="K48" s="40" t="s">
        <v>102</v>
      </c>
      <c r="L48" s="40" t="s">
        <v>189</v>
      </c>
      <c r="M48" s="47">
        <v>8</v>
      </c>
      <c r="N48" s="47">
        <v>7.9726819999999998</v>
      </c>
      <c r="O48" s="47">
        <v>0.04</v>
      </c>
      <c r="P48" s="47">
        <v>0</v>
      </c>
      <c r="Q48" s="43">
        <v>0</v>
      </c>
      <c r="R48" s="47">
        <v>0.04</v>
      </c>
      <c r="S48" s="47">
        <v>19.52</v>
      </c>
      <c r="T48" s="47">
        <v>21.19</v>
      </c>
      <c r="U48" s="47">
        <v>22.56</v>
      </c>
      <c r="V48" s="47">
        <v>63.27</v>
      </c>
      <c r="W48" s="47">
        <v>21.09</v>
      </c>
      <c r="X48" s="43"/>
      <c r="Y48" s="43"/>
      <c r="Z48" s="44">
        <v>20</v>
      </c>
      <c r="AA48" s="55">
        <f t="shared" si="0"/>
        <v>17.198237885462554</v>
      </c>
      <c r="AB48" s="55">
        <f t="shared" si="1"/>
        <v>18.669603524229078</v>
      </c>
      <c r="AC48" s="55">
        <f t="shared" si="2"/>
        <v>19.876651982378853</v>
      </c>
      <c r="AD48" s="55">
        <f t="shared" si="3"/>
        <v>18.581497797356828</v>
      </c>
      <c r="AE48" s="40"/>
      <c r="AF48" s="40" t="s">
        <v>76</v>
      </c>
    </row>
    <row r="49" spans="1:32" x14ac:dyDescent="0.25">
      <c r="A49" s="40" t="s">
        <v>179</v>
      </c>
      <c r="B49" s="40" t="s">
        <v>24</v>
      </c>
      <c r="C49" s="48" t="s">
        <v>26</v>
      </c>
      <c r="D49" s="48" t="s">
        <v>119</v>
      </c>
      <c r="E49" s="48" t="s">
        <v>119</v>
      </c>
      <c r="F49" s="41" t="s">
        <v>177</v>
      </c>
      <c r="G49" s="48" t="s">
        <v>74</v>
      </c>
      <c r="H49" s="48" t="s">
        <v>75</v>
      </c>
      <c r="I49" s="40" t="s">
        <v>37</v>
      </c>
      <c r="J49" s="42">
        <v>30.9</v>
      </c>
      <c r="K49" s="40" t="s">
        <v>25</v>
      </c>
      <c r="L49" s="40" t="s">
        <v>189</v>
      </c>
      <c r="M49" s="43">
        <v>9</v>
      </c>
      <c r="N49" s="43">
        <v>9</v>
      </c>
      <c r="O49" s="43">
        <v>0</v>
      </c>
      <c r="P49" s="43">
        <v>0</v>
      </c>
      <c r="Q49" s="43">
        <v>0</v>
      </c>
      <c r="R49" s="43">
        <v>0</v>
      </c>
      <c r="S49" s="43">
        <v>27.81</v>
      </c>
      <c r="T49" s="43">
        <v>28.84</v>
      </c>
      <c r="U49" s="43">
        <v>30.88</v>
      </c>
      <c r="V49" s="43">
        <v>87.53</v>
      </c>
      <c r="W49" s="43">
        <v>29.18</v>
      </c>
      <c r="X49" s="43"/>
      <c r="Y49" s="43"/>
      <c r="Z49" s="44">
        <v>30</v>
      </c>
      <c r="AA49" s="55">
        <f t="shared" si="0"/>
        <v>27</v>
      </c>
      <c r="AB49" s="55">
        <f t="shared" si="1"/>
        <v>28</v>
      </c>
      <c r="AC49" s="55">
        <f t="shared" si="2"/>
        <v>29.980582524271846</v>
      </c>
      <c r="AD49" s="55">
        <f t="shared" si="3"/>
        <v>28.33009708737864</v>
      </c>
      <c r="AE49" s="40"/>
      <c r="AF49" s="40" t="s">
        <v>76</v>
      </c>
    </row>
    <row r="50" spans="1:32" x14ac:dyDescent="0.25">
      <c r="A50" s="40" t="s">
        <v>190</v>
      </c>
      <c r="B50" s="40" t="s">
        <v>232</v>
      </c>
      <c r="C50" s="48" t="s">
        <v>26</v>
      </c>
      <c r="D50" s="48" t="s">
        <v>153</v>
      </c>
      <c r="E50" s="48" t="s">
        <v>153</v>
      </c>
      <c r="F50" s="41" t="s">
        <v>177</v>
      </c>
      <c r="G50" s="48" t="s">
        <v>163</v>
      </c>
      <c r="H50" s="48" t="s">
        <v>171</v>
      </c>
      <c r="I50" s="40" t="s">
        <v>37</v>
      </c>
      <c r="J50" s="42">
        <v>10.6</v>
      </c>
      <c r="K50" s="40" t="s">
        <v>96</v>
      </c>
      <c r="L50" s="40" t="s">
        <v>191</v>
      </c>
      <c r="M50" s="43">
        <v>6</v>
      </c>
      <c r="N50" s="43">
        <v>6.0274830000000001</v>
      </c>
      <c r="O50" s="43">
        <v>0.01</v>
      </c>
      <c r="P50" s="43">
        <v>0.09</v>
      </c>
      <c r="Q50" s="43">
        <v>0</v>
      </c>
      <c r="R50" s="43">
        <v>0.1</v>
      </c>
      <c r="S50" s="43">
        <v>8.48</v>
      </c>
      <c r="T50" s="43">
        <v>10.6</v>
      </c>
      <c r="U50" s="43">
        <v>10.41</v>
      </c>
      <c r="V50" s="43">
        <v>29.49</v>
      </c>
      <c r="W50" s="43">
        <v>9.83</v>
      </c>
      <c r="X50" s="43"/>
      <c r="Y50" s="43"/>
      <c r="Z50" s="44">
        <v>10</v>
      </c>
      <c r="AA50" s="55">
        <f t="shared" si="0"/>
        <v>8</v>
      </c>
      <c r="AB50" s="55">
        <f t="shared" si="1"/>
        <v>10</v>
      </c>
      <c r="AC50" s="55">
        <f t="shared" si="2"/>
        <v>9.8207547169811331</v>
      </c>
      <c r="AD50" s="55">
        <f t="shared" si="3"/>
        <v>9.2735849056603783</v>
      </c>
      <c r="AE50" s="40" t="s">
        <v>193</v>
      </c>
      <c r="AF50" s="40" t="s">
        <v>76</v>
      </c>
    </row>
    <row r="51" spans="1:32" x14ac:dyDescent="0.25">
      <c r="A51" s="40" t="s">
        <v>190</v>
      </c>
      <c r="B51" s="40" t="s">
        <v>232</v>
      </c>
      <c r="C51" s="48" t="s">
        <v>92</v>
      </c>
      <c r="D51" s="48" t="s">
        <v>182</v>
      </c>
      <c r="E51" s="48" t="s">
        <v>182</v>
      </c>
      <c r="F51" s="41" t="s">
        <v>177</v>
      </c>
      <c r="G51" s="48" t="s">
        <v>185</v>
      </c>
      <c r="H51" s="48" t="s">
        <v>188</v>
      </c>
      <c r="I51" s="40" t="s">
        <v>37</v>
      </c>
      <c r="J51" s="42">
        <v>10.6</v>
      </c>
      <c r="K51" s="40" t="s">
        <v>96</v>
      </c>
      <c r="L51" s="40" t="s">
        <v>191</v>
      </c>
      <c r="M51" s="43">
        <v>6</v>
      </c>
      <c r="N51" s="43">
        <v>6.0179780000000003</v>
      </c>
      <c r="O51" s="43">
        <v>0.03</v>
      </c>
      <c r="P51" s="43">
        <v>0.01</v>
      </c>
      <c r="Q51" s="43">
        <v>0</v>
      </c>
      <c r="R51" s="43">
        <v>0.04</v>
      </c>
      <c r="S51" s="43">
        <v>8.48</v>
      </c>
      <c r="T51" s="43">
        <v>10.25</v>
      </c>
      <c r="U51" s="43">
        <v>10.52</v>
      </c>
      <c r="V51" s="43">
        <v>29.25</v>
      </c>
      <c r="W51" s="43">
        <v>9.75</v>
      </c>
      <c r="X51" s="43"/>
      <c r="Y51" s="43"/>
      <c r="Z51" s="44">
        <v>10</v>
      </c>
      <c r="AA51" s="55">
        <f t="shared" si="0"/>
        <v>8</v>
      </c>
      <c r="AB51" s="55">
        <f t="shared" si="1"/>
        <v>9.6698113207547181</v>
      </c>
      <c r="AC51" s="55">
        <f t="shared" si="2"/>
        <v>9.9245283018867916</v>
      </c>
      <c r="AD51" s="55">
        <f t="shared" si="3"/>
        <v>9.1981132075471699</v>
      </c>
      <c r="AE51" s="40"/>
      <c r="AF51" s="40" t="s">
        <v>103</v>
      </c>
    </row>
    <row r="52" spans="1:32" x14ac:dyDescent="0.25">
      <c r="A52" s="40" t="s">
        <v>190</v>
      </c>
      <c r="B52" s="40" t="s">
        <v>232</v>
      </c>
      <c r="C52" s="48" t="s">
        <v>93</v>
      </c>
      <c r="D52" s="48" t="s">
        <v>152</v>
      </c>
      <c r="E52" s="48" t="s">
        <v>152</v>
      </c>
      <c r="F52" s="41" t="s">
        <v>177</v>
      </c>
      <c r="G52" s="48" t="s">
        <v>162</v>
      </c>
      <c r="H52" s="48" t="s">
        <v>169</v>
      </c>
      <c r="I52" s="40" t="s">
        <v>37</v>
      </c>
      <c r="J52" s="42">
        <v>10.6</v>
      </c>
      <c r="K52" s="40" t="s">
        <v>96</v>
      </c>
      <c r="L52" s="40" t="s">
        <v>191</v>
      </c>
      <c r="M52" s="43">
        <v>6</v>
      </c>
      <c r="N52" s="43">
        <v>6.0160799999999997</v>
      </c>
      <c r="O52" s="43">
        <v>0.02</v>
      </c>
      <c r="P52" s="43">
        <v>0.08</v>
      </c>
      <c r="Q52" s="43">
        <v>0</v>
      </c>
      <c r="R52" s="43">
        <v>0.1</v>
      </c>
      <c r="S52" s="43">
        <v>8.69</v>
      </c>
      <c r="T52" s="43">
        <v>9.5399999999999991</v>
      </c>
      <c r="U52" s="43">
        <v>10.41</v>
      </c>
      <c r="V52" s="43">
        <v>28.64</v>
      </c>
      <c r="W52" s="43">
        <v>9.5500000000000007</v>
      </c>
      <c r="X52" s="43"/>
      <c r="Y52" s="43"/>
      <c r="Z52" s="44">
        <v>10</v>
      </c>
      <c r="AA52" s="55">
        <f t="shared" si="0"/>
        <v>8.1981132075471699</v>
      </c>
      <c r="AB52" s="55">
        <f t="shared" si="1"/>
        <v>9</v>
      </c>
      <c r="AC52" s="55">
        <f t="shared" si="2"/>
        <v>9.8207547169811331</v>
      </c>
      <c r="AD52" s="55">
        <f t="shared" si="3"/>
        <v>9.0094339622641524</v>
      </c>
      <c r="AE52" s="40" t="s">
        <v>193</v>
      </c>
      <c r="AF52" s="40" t="s">
        <v>76</v>
      </c>
    </row>
    <row r="53" spans="1:32" x14ac:dyDescent="0.25">
      <c r="A53" s="40" t="s">
        <v>190</v>
      </c>
      <c r="B53" s="40" t="s">
        <v>232</v>
      </c>
      <c r="C53" s="48" t="s">
        <v>93</v>
      </c>
      <c r="D53" s="48" t="s">
        <v>154</v>
      </c>
      <c r="E53" s="48" t="s">
        <v>154</v>
      </c>
      <c r="F53" s="41" t="s">
        <v>177</v>
      </c>
      <c r="G53" s="48" t="s">
        <v>164</v>
      </c>
      <c r="H53" s="48" t="s">
        <v>172</v>
      </c>
      <c r="I53" s="40" t="s">
        <v>37</v>
      </c>
      <c r="J53" s="42">
        <v>10.6</v>
      </c>
      <c r="K53" s="40" t="s">
        <v>96</v>
      </c>
      <c r="L53" s="40" t="s">
        <v>191</v>
      </c>
      <c r="M53" s="43">
        <v>6</v>
      </c>
      <c r="N53" s="43">
        <v>6.0160799999999997</v>
      </c>
      <c r="O53" s="43">
        <v>0.01</v>
      </c>
      <c r="P53" s="43">
        <v>0.02</v>
      </c>
      <c r="Q53" s="43">
        <v>0</v>
      </c>
      <c r="R53" s="43">
        <v>0.03</v>
      </c>
      <c r="S53" s="43">
        <v>8.69</v>
      </c>
      <c r="T53" s="43">
        <v>8.48</v>
      </c>
      <c r="U53" s="43">
        <v>10.54</v>
      </c>
      <c r="V53" s="43">
        <v>27.71</v>
      </c>
      <c r="W53" s="43">
        <v>9.24</v>
      </c>
      <c r="X53" s="43"/>
      <c r="Y53" s="43"/>
      <c r="Z53" s="44">
        <v>10</v>
      </c>
      <c r="AA53" s="55">
        <f t="shared" si="0"/>
        <v>8.1981132075471699</v>
      </c>
      <c r="AB53" s="55">
        <f t="shared" si="1"/>
        <v>8</v>
      </c>
      <c r="AC53" s="55">
        <f t="shared" si="2"/>
        <v>9.9433962264150946</v>
      </c>
      <c r="AD53" s="55">
        <f t="shared" si="3"/>
        <v>8.7169811320754711</v>
      </c>
      <c r="AE53" s="40" t="s">
        <v>193</v>
      </c>
      <c r="AF53" s="40" t="s">
        <v>76</v>
      </c>
    </row>
    <row r="54" spans="1:32" x14ac:dyDescent="0.25">
      <c r="A54" s="40" t="s">
        <v>190</v>
      </c>
      <c r="B54" s="40" t="s">
        <v>232</v>
      </c>
      <c r="C54" s="48" t="s">
        <v>98</v>
      </c>
      <c r="D54" s="48" t="s">
        <v>120</v>
      </c>
      <c r="E54" s="48" t="s">
        <v>120</v>
      </c>
      <c r="F54" s="41" t="s">
        <v>177</v>
      </c>
      <c r="G54" s="48" t="s">
        <v>121</v>
      </c>
      <c r="H54" s="48" t="s">
        <v>170</v>
      </c>
      <c r="I54" s="40" t="s">
        <v>37</v>
      </c>
      <c r="J54" s="42">
        <v>10.6</v>
      </c>
      <c r="K54" s="40" t="s">
        <v>96</v>
      </c>
      <c r="L54" s="40" t="s">
        <v>191</v>
      </c>
      <c r="M54" s="43">
        <v>6</v>
      </c>
      <c r="N54" s="43">
        <v>6.0208259999999996</v>
      </c>
      <c r="O54" s="43">
        <v>0.01</v>
      </c>
      <c r="P54" s="43">
        <v>0.08</v>
      </c>
      <c r="Q54" s="43">
        <v>0</v>
      </c>
      <c r="R54" s="43">
        <v>0.1</v>
      </c>
      <c r="S54" s="43">
        <v>8.48</v>
      </c>
      <c r="T54" s="43">
        <v>8.48</v>
      </c>
      <c r="U54" s="43">
        <v>10.41</v>
      </c>
      <c r="V54" s="43">
        <v>27.37</v>
      </c>
      <c r="W54" s="43">
        <v>9.1199999999999992</v>
      </c>
      <c r="X54" s="43"/>
      <c r="Y54" s="43"/>
      <c r="Z54" s="44">
        <v>10</v>
      </c>
      <c r="AA54" s="55">
        <f t="shared" si="0"/>
        <v>8</v>
      </c>
      <c r="AB54" s="55">
        <f t="shared" si="1"/>
        <v>8</v>
      </c>
      <c r="AC54" s="55">
        <f t="shared" si="2"/>
        <v>9.8207547169811331</v>
      </c>
      <c r="AD54" s="55">
        <f t="shared" si="3"/>
        <v>8.6037735849056602</v>
      </c>
      <c r="AE54" s="40" t="s">
        <v>193</v>
      </c>
      <c r="AF54" s="40" t="s">
        <v>76</v>
      </c>
    </row>
    <row r="55" spans="1:32" ht="14.5" x14ac:dyDescent="0.35">
      <c r="A55" s="40" t="s">
        <v>190</v>
      </c>
      <c r="B55" s="40" t="s">
        <v>232</v>
      </c>
      <c r="C55" s="49" t="s">
        <v>26</v>
      </c>
      <c r="D55" s="49" t="s">
        <v>155</v>
      </c>
      <c r="E55" s="49" t="s">
        <v>155</v>
      </c>
      <c r="F55" s="41" t="s">
        <v>177</v>
      </c>
      <c r="G55" s="49" t="s">
        <v>165</v>
      </c>
      <c r="H55" s="49" t="s">
        <v>173</v>
      </c>
      <c r="I55" s="40" t="s">
        <v>37</v>
      </c>
      <c r="J55" s="50">
        <v>10.6</v>
      </c>
      <c r="K55" s="40" t="s">
        <v>102</v>
      </c>
      <c r="L55" s="40" t="s">
        <v>191</v>
      </c>
      <c r="M55" s="47">
        <v>6</v>
      </c>
      <c r="N55" s="47">
        <v>6.0312939999999999</v>
      </c>
      <c r="O55" s="47">
        <v>0.02</v>
      </c>
      <c r="P55" s="47">
        <v>0.03</v>
      </c>
      <c r="Q55" s="43">
        <v>0</v>
      </c>
      <c r="R55" s="47">
        <v>0.06</v>
      </c>
      <c r="S55" s="47">
        <v>8.9</v>
      </c>
      <c r="T55" s="47">
        <v>9.89</v>
      </c>
      <c r="U55" s="47">
        <v>10.48</v>
      </c>
      <c r="V55" s="47">
        <v>29.27</v>
      </c>
      <c r="W55" s="47">
        <v>9.76</v>
      </c>
      <c r="X55" s="43"/>
      <c r="Y55" s="43"/>
      <c r="Z55" s="44">
        <v>10</v>
      </c>
      <c r="AA55" s="55">
        <f t="shared" si="0"/>
        <v>8.3962264150943398</v>
      </c>
      <c r="AB55" s="55">
        <f t="shared" si="1"/>
        <v>9.3301886792452837</v>
      </c>
      <c r="AC55" s="55">
        <f t="shared" si="2"/>
        <v>9.8867924528301891</v>
      </c>
      <c r="AD55" s="55">
        <f t="shared" si="3"/>
        <v>9.2075471698113205</v>
      </c>
      <c r="AE55" s="40"/>
      <c r="AF55" s="40" t="s">
        <v>76</v>
      </c>
    </row>
    <row r="56" spans="1:32" x14ac:dyDescent="0.25">
      <c r="A56" s="40" t="s">
        <v>190</v>
      </c>
      <c r="B56" s="40" t="s">
        <v>18</v>
      </c>
      <c r="C56" s="48" t="s">
        <v>26</v>
      </c>
      <c r="D56" s="48" t="s">
        <v>156</v>
      </c>
      <c r="E56" s="48" t="s">
        <v>156</v>
      </c>
      <c r="F56" s="41" t="s">
        <v>177</v>
      </c>
      <c r="G56" s="48" t="s">
        <v>66</v>
      </c>
      <c r="H56" s="48" t="s">
        <v>67</v>
      </c>
      <c r="I56" s="40" t="s">
        <v>37</v>
      </c>
      <c r="J56" s="42">
        <v>21</v>
      </c>
      <c r="K56" s="40" t="s">
        <v>96</v>
      </c>
      <c r="L56" s="40" t="s">
        <v>191</v>
      </c>
      <c r="M56" s="43">
        <v>6</v>
      </c>
      <c r="N56" s="43">
        <v>6</v>
      </c>
      <c r="O56" s="43">
        <v>0</v>
      </c>
      <c r="P56" s="43">
        <v>0</v>
      </c>
      <c r="Q56" s="43">
        <v>0</v>
      </c>
      <c r="R56" s="43">
        <v>0</v>
      </c>
      <c r="S56" s="43">
        <v>18.48</v>
      </c>
      <c r="T56" s="43">
        <v>20.3</v>
      </c>
      <c r="U56" s="43">
        <v>21</v>
      </c>
      <c r="V56" s="43">
        <v>59.78</v>
      </c>
      <c r="W56" s="43">
        <v>19.93</v>
      </c>
      <c r="X56" s="43"/>
      <c r="Y56" s="43"/>
      <c r="Z56" s="44">
        <v>20</v>
      </c>
      <c r="AA56" s="55">
        <f t="shared" si="0"/>
        <v>17.600000000000001</v>
      </c>
      <c r="AB56" s="55">
        <f t="shared" si="1"/>
        <v>19.333333333333332</v>
      </c>
      <c r="AC56" s="55">
        <f t="shared" si="2"/>
        <v>20</v>
      </c>
      <c r="AD56" s="55">
        <f t="shared" si="3"/>
        <v>18.980952380952381</v>
      </c>
      <c r="AE56" s="40" t="s">
        <v>192</v>
      </c>
      <c r="AF56" s="40" t="s">
        <v>76</v>
      </c>
    </row>
    <row r="57" spans="1:32" x14ac:dyDescent="0.25">
      <c r="A57" s="40" t="s">
        <v>190</v>
      </c>
      <c r="B57" s="40" t="s">
        <v>18</v>
      </c>
      <c r="C57" s="48" t="s">
        <v>92</v>
      </c>
      <c r="D57" s="48" t="s">
        <v>157</v>
      </c>
      <c r="E57" s="48" t="s">
        <v>157</v>
      </c>
      <c r="F57" s="41" t="s">
        <v>177</v>
      </c>
      <c r="G57" s="48" t="s">
        <v>70</v>
      </c>
      <c r="H57" s="48" t="s">
        <v>71</v>
      </c>
      <c r="I57" s="40" t="s">
        <v>37</v>
      </c>
      <c r="J57" s="42">
        <v>21</v>
      </c>
      <c r="K57" s="40" t="s">
        <v>96</v>
      </c>
      <c r="L57" s="40" t="s">
        <v>191</v>
      </c>
      <c r="M57" s="43">
        <v>6</v>
      </c>
      <c r="N57" s="43">
        <v>5.9976190000000003</v>
      </c>
      <c r="O57" s="43">
        <v>0</v>
      </c>
      <c r="P57" s="43">
        <v>0</v>
      </c>
      <c r="Q57" s="43">
        <v>0</v>
      </c>
      <c r="R57" s="43">
        <v>0</v>
      </c>
      <c r="S57" s="43">
        <v>18.059999999999999</v>
      </c>
      <c r="T57" s="43">
        <v>20.3</v>
      </c>
      <c r="U57" s="43">
        <v>20.98</v>
      </c>
      <c r="V57" s="43">
        <v>59.34</v>
      </c>
      <c r="W57" s="43">
        <v>19.78</v>
      </c>
      <c r="X57" s="43"/>
      <c r="Y57" s="43"/>
      <c r="Z57" s="44">
        <v>20</v>
      </c>
      <c r="AA57" s="55">
        <f t="shared" si="0"/>
        <v>17.2</v>
      </c>
      <c r="AB57" s="55">
        <f t="shared" si="1"/>
        <v>19.333333333333332</v>
      </c>
      <c r="AC57" s="55">
        <f t="shared" si="2"/>
        <v>19.980952380952381</v>
      </c>
      <c r="AD57" s="55">
        <f t="shared" si="3"/>
        <v>18.838095238095239</v>
      </c>
      <c r="AE57" s="40" t="s">
        <v>192</v>
      </c>
      <c r="AF57" s="40" t="s">
        <v>76</v>
      </c>
    </row>
    <row r="58" spans="1:32" x14ac:dyDescent="0.25">
      <c r="A58" s="40" t="s">
        <v>190</v>
      </c>
      <c r="B58" s="40" t="s">
        <v>18</v>
      </c>
      <c r="C58" s="48" t="s">
        <v>93</v>
      </c>
      <c r="D58" s="48" t="s">
        <v>158</v>
      </c>
      <c r="E58" s="48" t="s">
        <v>158</v>
      </c>
      <c r="F58" s="41" t="s">
        <v>177</v>
      </c>
      <c r="G58" s="48" t="s">
        <v>166</v>
      </c>
      <c r="H58" s="48" t="s">
        <v>174</v>
      </c>
      <c r="I58" s="40" t="s">
        <v>37</v>
      </c>
      <c r="J58" s="42">
        <v>21</v>
      </c>
      <c r="K58" s="40" t="s">
        <v>96</v>
      </c>
      <c r="L58" s="40" t="s">
        <v>191</v>
      </c>
      <c r="M58" s="43">
        <v>7</v>
      </c>
      <c r="N58" s="43">
        <v>6.9844780000000002</v>
      </c>
      <c r="O58" s="43">
        <v>0.01</v>
      </c>
      <c r="P58" s="43">
        <v>0.02</v>
      </c>
      <c r="Q58" s="43">
        <v>0</v>
      </c>
      <c r="R58" s="43">
        <v>0.03</v>
      </c>
      <c r="S58" s="43">
        <v>17.22</v>
      </c>
      <c r="T58" s="43">
        <v>20.3</v>
      </c>
      <c r="U58" s="43">
        <v>20.9</v>
      </c>
      <c r="V58" s="43">
        <v>58.42</v>
      </c>
      <c r="W58" s="43">
        <v>19.47</v>
      </c>
      <c r="X58" s="43"/>
      <c r="Y58" s="43"/>
      <c r="Z58" s="44">
        <v>20</v>
      </c>
      <c r="AA58" s="55">
        <f t="shared" si="0"/>
        <v>16.399999999999999</v>
      </c>
      <c r="AB58" s="55">
        <f t="shared" si="1"/>
        <v>19.333333333333332</v>
      </c>
      <c r="AC58" s="55">
        <f t="shared" si="2"/>
        <v>19.904761904761902</v>
      </c>
      <c r="AD58" s="55">
        <f t="shared" si="3"/>
        <v>18.542857142857141</v>
      </c>
      <c r="AE58" s="40" t="s">
        <v>192</v>
      </c>
      <c r="AF58" s="40" t="s">
        <v>76</v>
      </c>
    </row>
    <row r="59" spans="1:32" x14ac:dyDescent="0.25">
      <c r="A59" s="40" t="s">
        <v>190</v>
      </c>
      <c r="B59" s="40" t="s">
        <v>18</v>
      </c>
      <c r="C59" s="48" t="s">
        <v>94</v>
      </c>
      <c r="D59" s="48" t="s">
        <v>180</v>
      </c>
      <c r="E59" s="48" t="s">
        <v>180</v>
      </c>
      <c r="F59" s="41" t="s">
        <v>177</v>
      </c>
      <c r="G59" s="48" t="s">
        <v>183</v>
      </c>
      <c r="H59" s="48" t="s">
        <v>186</v>
      </c>
      <c r="I59" s="40" t="s">
        <v>37</v>
      </c>
      <c r="J59" s="42">
        <v>21</v>
      </c>
      <c r="K59" s="40" t="s">
        <v>96</v>
      </c>
      <c r="L59" s="40" t="s">
        <v>191</v>
      </c>
      <c r="M59" s="43">
        <v>7</v>
      </c>
      <c r="N59" s="43">
        <v>6.9818980000000002</v>
      </c>
      <c r="O59" s="43">
        <v>0</v>
      </c>
      <c r="P59" s="43">
        <v>0.03</v>
      </c>
      <c r="Q59" s="43">
        <v>0</v>
      </c>
      <c r="R59" s="43">
        <v>0.04</v>
      </c>
      <c r="S59" s="43">
        <v>19.32</v>
      </c>
      <c r="T59" s="43">
        <v>18.2</v>
      </c>
      <c r="U59" s="43">
        <v>20.86</v>
      </c>
      <c r="V59" s="43">
        <v>58.38</v>
      </c>
      <c r="W59" s="43">
        <v>19.46</v>
      </c>
      <c r="X59" s="43"/>
      <c r="Y59" s="43"/>
      <c r="Z59" s="44">
        <v>20</v>
      </c>
      <c r="AA59" s="55">
        <f t="shared" si="0"/>
        <v>18.400000000000002</v>
      </c>
      <c r="AB59" s="55">
        <f t="shared" si="1"/>
        <v>17.333333333333332</v>
      </c>
      <c r="AC59" s="55">
        <f t="shared" si="2"/>
        <v>19.866666666666667</v>
      </c>
      <c r="AD59" s="55">
        <f t="shared" si="3"/>
        <v>18.533333333333335</v>
      </c>
      <c r="AE59" s="40"/>
      <c r="AF59" s="40" t="s">
        <v>103</v>
      </c>
    </row>
    <row r="60" spans="1:32" x14ac:dyDescent="0.25">
      <c r="A60" s="40" t="s">
        <v>190</v>
      </c>
      <c r="B60" s="40" t="s">
        <v>18</v>
      </c>
      <c r="C60" s="48" t="s">
        <v>98</v>
      </c>
      <c r="D60" s="48" t="s">
        <v>159</v>
      </c>
      <c r="E60" s="48" t="s">
        <v>159</v>
      </c>
      <c r="F60" s="41" t="s">
        <v>177</v>
      </c>
      <c r="G60" s="48" t="s">
        <v>167</v>
      </c>
      <c r="H60" s="48" t="s">
        <v>175</v>
      </c>
      <c r="I60" s="40" t="s">
        <v>37</v>
      </c>
      <c r="J60" s="42">
        <v>21</v>
      </c>
      <c r="K60" s="40" t="s">
        <v>96</v>
      </c>
      <c r="L60" s="40" t="s">
        <v>191</v>
      </c>
      <c r="M60" s="43">
        <v>8</v>
      </c>
      <c r="N60" s="43">
        <v>8.0280339999999999</v>
      </c>
      <c r="O60" s="43">
        <v>0</v>
      </c>
      <c r="P60" s="43">
        <v>0.09</v>
      </c>
      <c r="Q60" s="43">
        <v>0</v>
      </c>
      <c r="R60" s="43">
        <v>0.09</v>
      </c>
      <c r="S60" s="43">
        <v>17.64</v>
      </c>
      <c r="T60" s="43">
        <v>19.600000000000001</v>
      </c>
      <c r="U60" s="43">
        <v>20.75</v>
      </c>
      <c r="V60" s="43">
        <v>57.99</v>
      </c>
      <c r="W60" s="43">
        <v>19.329999999999998</v>
      </c>
      <c r="X60" s="43"/>
      <c r="Y60" s="43"/>
      <c r="Z60" s="44">
        <v>20</v>
      </c>
      <c r="AA60" s="55">
        <f t="shared" si="0"/>
        <v>16.8</v>
      </c>
      <c r="AB60" s="55">
        <f t="shared" si="1"/>
        <v>18.666666666666668</v>
      </c>
      <c r="AC60" s="55">
        <f t="shared" si="2"/>
        <v>19.761904761904763</v>
      </c>
      <c r="AD60" s="55">
        <f t="shared" si="3"/>
        <v>18.409523809523808</v>
      </c>
      <c r="AE60" s="40" t="s">
        <v>192</v>
      </c>
      <c r="AF60" s="40" t="s">
        <v>76</v>
      </c>
    </row>
    <row r="61" spans="1:32" ht="14.5" x14ac:dyDescent="0.35">
      <c r="A61" s="40" t="s">
        <v>190</v>
      </c>
      <c r="B61" s="40" t="s">
        <v>18</v>
      </c>
      <c r="C61" s="49" t="s">
        <v>26</v>
      </c>
      <c r="D61" s="49" t="s">
        <v>160</v>
      </c>
      <c r="E61" s="49" t="s">
        <v>160</v>
      </c>
      <c r="F61" s="41" t="s">
        <v>177</v>
      </c>
      <c r="G61" s="49" t="s">
        <v>168</v>
      </c>
      <c r="H61" s="49" t="s">
        <v>176</v>
      </c>
      <c r="I61" s="40" t="s">
        <v>37</v>
      </c>
      <c r="J61" s="50">
        <v>21</v>
      </c>
      <c r="K61" s="40" t="s">
        <v>102</v>
      </c>
      <c r="L61" s="40" t="s">
        <v>191</v>
      </c>
      <c r="M61" s="47">
        <v>8</v>
      </c>
      <c r="N61" s="47">
        <v>8.0280339999999999</v>
      </c>
      <c r="O61" s="47">
        <v>0</v>
      </c>
      <c r="P61" s="47">
        <v>0.09</v>
      </c>
      <c r="Q61" s="43">
        <v>0</v>
      </c>
      <c r="R61" s="47">
        <v>0.09</v>
      </c>
      <c r="S61" s="47">
        <v>18.059999999999999</v>
      </c>
      <c r="T61" s="47">
        <v>18.2</v>
      </c>
      <c r="U61" s="47">
        <v>20.75</v>
      </c>
      <c r="V61" s="47">
        <v>57.01</v>
      </c>
      <c r="W61" s="47">
        <v>19</v>
      </c>
      <c r="X61" s="43"/>
      <c r="Y61" s="43"/>
      <c r="Z61" s="44">
        <v>20</v>
      </c>
      <c r="AA61" s="55">
        <f t="shared" si="0"/>
        <v>17.2</v>
      </c>
      <c r="AB61" s="55">
        <f t="shared" si="1"/>
        <v>17.333333333333332</v>
      </c>
      <c r="AC61" s="55">
        <f t="shared" si="2"/>
        <v>19.761904761904763</v>
      </c>
      <c r="AD61" s="55">
        <f t="shared" si="3"/>
        <v>18.095238095238095</v>
      </c>
      <c r="AE61" s="40"/>
      <c r="AF61" s="40" t="s">
        <v>76</v>
      </c>
    </row>
    <row r="62" spans="1:32" x14ac:dyDescent="0.25">
      <c r="A62" s="40" t="s">
        <v>190</v>
      </c>
      <c r="B62" s="40" t="s">
        <v>24</v>
      </c>
      <c r="C62" s="48" t="s">
        <v>26</v>
      </c>
      <c r="D62" s="48" t="s">
        <v>119</v>
      </c>
      <c r="E62" s="48" t="s">
        <v>119</v>
      </c>
      <c r="F62" s="41" t="s">
        <v>177</v>
      </c>
      <c r="G62" s="48" t="s">
        <v>74</v>
      </c>
      <c r="H62" s="48" t="s">
        <v>75</v>
      </c>
      <c r="I62" s="40" t="s">
        <v>37</v>
      </c>
      <c r="J62" s="42">
        <v>29.3</v>
      </c>
      <c r="K62" s="40" t="s">
        <v>25</v>
      </c>
      <c r="L62" s="40" t="s">
        <v>191</v>
      </c>
      <c r="M62" s="43">
        <v>8</v>
      </c>
      <c r="N62" s="43">
        <v>7.994542</v>
      </c>
      <c r="O62" s="43">
        <v>0</v>
      </c>
      <c r="P62" s="43">
        <v>0</v>
      </c>
      <c r="Q62" s="43">
        <v>0</v>
      </c>
      <c r="R62" s="43">
        <v>0.01</v>
      </c>
      <c r="S62" s="43">
        <v>25.2</v>
      </c>
      <c r="T62" s="43">
        <v>29.3</v>
      </c>
      <c r="U62" s="43">
        <v>29.26</v>
      </c>
      <c r="V62" s="43">
        <v>83.76</v>
      </c>
      <c r="W62" s="43">
        <v>27.92</v>
      </c>
      <c r="X62" s="43"/>
      <c r="Y62" s="43"/>
      <c r="Z62" s="44">
        <v>30</v>
      </c>
      <c r="AA62" s="55">
        <f t="shared" si="0"/>
        <v>25.802047781569964</v>
      </c>
      <c r="AB62" s="55">
        <f t="shared" si="1"/>
        <v>30</v>
      </c>
      <c r="AC62" s="55">
        <f t="shared" si="2"/>
        <v>29.959044368600686</v>
      </c>
      <c r="AD62" s="55">
        <f t="shared" si="3"/>
        <v>28.58703071672355</v>
      </c>
      <c r="AE62" s="40"/>
      <c r="AF62" s="40" t="s">
        <v>76</v>
      </c>
    </row>
    <row r="63" spans="1:32" x14ac:dyDescent="0.25">
      <c r="A63" s="40" t="s">
        <v>143</v>
      </c>
      <c r="B63" s="40" t="s">
        <v>232</v>
      </c>
      <c r="C63" s="40" t="s">
        <v>26</v>
      </c>
      <c r="D63" s="40" t="s">
        <v>195</v>
      </c>
      <c r="E63" s="40" t="s">
        <v>195</v>
      </c>
      <c r="F63" s="41" t="s">
        <v>213</v>
      </c>
      <c r="G63" s="48" t="s">
        <v>200</v>
      </c>
      <c r="H63" s="48" t="s">
        <v>219</v>
      </c>
      <c r="I63" s="40" t="s">
        <v>37</v>
      </c>
      <c r="J63" s="42">
        <v>10</v>
      </c>
      <c r="K63" s="40" t="s">
        <v>96</v>
      </c>
      <c r="L63" s="40" t="s">
        <v>206</v>
      </c>
      <c r="M63" s="42">
        <v>8</v>
      </c>
      <c r="N63" s="42">
        <v>8.3006679999999999</v>
      </c>
      <c r="O63" s="42">
        <v>0.12</v>
      </c>
      <c r="P63" s="42">
        <v>0.48</v>
      </c>
      <c r="Q63" s="42">
        <v>0</v>
      </c>
      <c r="R63" s="42">
        <v>0.6</v>
      </c>
      <c r="S63" s="42">
        <v>8.6</v>
      </c>
      <c r="T63" s="42">
        <v>9</v>
      </c>
      <c r="U63" s="42">
        <v>9.24</v>
      </c>
      <c r="V63" s="42">
        <v>26.84</v>
      </c>
      <c r="W63" s="42">
        <v>8.9499999999999993</v>
      </c>
      <c r="X63" s="42"/>
      <c r="Y63" s="42"/>
      <c r="Z63" s="44">
        <v>10</v>
      </c>
      <c r="AA63" s="55">
        <f t="shared" si="0"/>
        <v>8.6</v>
      </c>
      <c r="AB63" s="55">
        <f t="shared" si="1"/>
        <v>9</v>
      </c>
      <c r="AC63" s="55">
        <f t="shared" si="2"/>
        <v>9.24</v>
      </c>
      <c r="AD63" s="55">
        <f t="shared" si="3"/>
        <v>8.9499999999999993</v>
      </c>
      <c r="AE63" s="40" t="s">
        <v>226</v>
      </c>
      <c r="AF63" s="40" t="s">
        <v>76</v>
      </c>
    </row>
    <row r="64" spans="1:32" x14ac:dyDescent="0.25">
      <c r="A64" s="40" t="s">
        <v>143</v>
      </c>
      <c r="B64" s="40" t="s">
        <v>232</v>
      </c>
      <c r="C64" s="40" t="s">
        <v>92</v>
      </c>
      <c r="D64" s="40" t="s">
        <v>196</v>
      </c>
      <c r="E64" s="40" t="s">
        <v>196</v>
      </c>
      <c r="F64" s="41" t="s">
        <v>213</v>
      </c>
      <c r="G64" s="48" t="s">
        <v>201</v>
      </c>
      <c r="H64" s="48" t="s">
        <v>220</v>
      </c>
      <c r="I64" s="40" t="s">
        <v>37</v>
      </c>
      <c r="J64" s="42">
        <v>10</v>
      </c>
      <c r="K64" s="40" t="s">
        <v>96</v>
      </c>
      <c r="L64" s="40" t="s">
        <v>206</v>
      </c>
      <c r="M64" s="42">
        <v>8</v>
      </c>
      <c r="N64" s="42">
        <v>8.339124</v>
      </c>
      <c r="O64" s="42">
        <v>0.21</v>
      </c>
      <c r="P64" s="42">
        <v>0.47</v>
      </c>
      <c r="Q64" s="42">
        <v>0</v>
      </c>
      <c r="R64" s="42">
        <v>0.68</v>
      </c>
      <c r="S64" s="42">
        <v>8.4</v>
      </c>
      <c r="T64" s="42">
        <v>8.67</v>
      </c>
      <c r="U64" s="42">
        <v>9.15</v>
      </c>
      <c r="V64" s="42">
        <v>26.22</v>
      </c>
      <c r="W64" s="42">
        <v>8.74</v>
      </c>
      <c r="X64" s="42"/>
      <c r="Y64" s="42"/>
      <c r="Z64" s="44">
        <v>10</v>
      </c>
      <c r="AA64" s="55">
        <f t="shared" si="0"/>
        <v>8.4</v>
      </c>
      <c r="AB64" s="55">
        <f t="shared" si="1"/>
        <v>8.67</v>
      </c>
      <c r="AC64" s="55">
        <f t="shared" si="2"/>
        <v>9.15</v>
      </c>
      <c r="AD64" s="55">
        <f t="shared" si="3"/>
        <v>8.74</v>
      </c>
      <c r="AE64" s="40" t="s">
        <v>226</v>
      </c>
      <c r="AF64" s="40" t="s">
        <v>76</v>
      </c>
    </row>
    <row r="65" spans="1:32" x14ac:dyDescent="0.25">
      <c r="A65" s="40" t="s">
        <v>143</v>
      </c>
      <c r="B65" s="40" t="s">
        <v>232</v>
      </c>
      <c r="C65" s="40" t="s">
        <v>93</v>
      </c>
      <c r="D65" s="40" t="s">
        <v>197</v>
      </c>
      <c r="E65" s="40" t="s">
        <v>197</v>
      </c>
      <c r="F65" s="41" t="s">
        <v>213</v>
      </c>
      <c r="G65" s="48" t="s">
        <v>218</v>
      </c>
      <c r="H65" s="48" t="s">
        <v>203</v>
      </c>
      <c r="I65" s="40" t="s">
        <v>37</v>
      </c>
      <c r="J65" s="42">
        <v>10</v>
      </c>
      <c r="K65" s="40" t="s">
        <v>96</v>
      </c>
      <c r="L65" s="40" t="s">
        <v>206</v>
      </c>
      <c r="M65" s="42">
        <v>9</v>
      </c>
      <c r="N65" s="42">
        <v>8.9932549999999996</v>
      </c>
      <c r="O65" s="42">
        <v>0.5</v>
      </c>
      <c r="P65" s="42">
        <v>0.55000000000000004</v>
      </c>
      <c r="Q65" s="42">
        <v>0</v>
      </c>
      <c r="R65" s="42">
        <v>1.05</v>
      </c>
      <c r="S65" s="42">
        <v>7.8</v>
      </c>
      <c r="T65" s="42">
        <v>8.67</v>
      </c>
      <c r="U65" s="42">
        <v>8.82</v>
      </c>
      <c r="V65" s="42">
        <v>25.29</v>
      </c>
      <c r="W65" s="42">
        <v>8.43</v>
      </c>
      <c r="X65" s="42"/>
      <c r="Y65" s="42"/>
      <c r="Z65" s="44">
        <v>10</v>
      </c>
      <c r="AA65" s="55">
        <f t="shared" si="0"/>
        <v>7.8000000000000007</v>
      </c>
      <c r="AB65" s="55">
        <f t="shared" si="1"/>
        <v>8.67</v>
      </c>
      <c r="AC65" s="55">
        <f t="shared" si="2"/>
        <v>8.82</v>
      </c>
      <c r="AD65" s="55">
        <f t="shared" si="3"/>
        <v>8.43</v>
      </c>
      <c r="AE65" s="40"/>
      <c r="AF65" s="40" t="s">
        <v>76</v>
      </c>
    </row>
    <row r="66" spans="1:32" x14ac:dyDescent="0.25">
      <c r="A66" s="40" t="s">
        <v>143</v>
      </c>
      <c r="B66" s="40" t="s">
        <v>232</v>
      </c>
      <c r="C66" s="40" t="s">
        <v>94</v>
      </c>
      <c r="D66" s="40" t="s">
        <v>198</v>
      </c>
      <c r="E66" s="40" t="s">
        <v>198</v>
      </c>
      <c r="F66" s="41" t="s">
        <v>213</v>
      </c>
      <c r="G66" s="48" t="s">
        <v>217</v>
      </c>
      <c r="H66" s="48" t="s">
        <v>204</v>
      </c>
      <c r="I66" s="40" t="s">
        <v>37</v>
      </c>
      <c r="J66" s="42">
        <v>10</v>
      </c>
      <c r="K66" s="40" t="s">
        <v>96</v>
      </c>
      <c r="L66" s="40" t="s">
        <v>206</v>
      </c>
      <c r="M66" s="42">
        <v>8</v>
      </c>
      <c r="N66" s="42">
        <v>7.2289149999999998</v>
      </c>
      <c r="O66" s="42">
        <v>1.27</v>
      </c>
      <c r="P66" s="42">
        <v>0.19</v>
      </c>
      <c r="Q66" s="42">
        <v>0</v>
      </c>
      <c r="R66" s="42">
        <v>1.46</v>
      </c>
      <c r="S66" s="42">
        <v>7.6</v>
      </c>
      <c r="T66" s="42">
        <v>9</v>
      </c>
      <c r="U66" s="42">
        <v>8.17</v>
      </c>
      <c r="V66" s="42">
        <v>24.77</v>
      </c>
      <c r="W66" s="42">
        <v>8.26</v>
      </c>
      <c r="X66" s="42"/>
      <c r="Y66" s="42"/>
      <c r="Z66" s="44">
        <v>10</v>
      </c>
      <c r="AA66" s="55">
        <f t="shared" si="0"/>
        <v>7.6</v>
      </c>
      <c r="AB66" s="55">
        <f t="shared" si="1"/>
        <v>9</v>
      </c>
      <c r="AC66" s="55">
        <f t="shared" si="2"/>
        <v>8.17</v>
      </c>
      <c r="AD66" s="55">
        <f t="shared" si="3"/>
        <v>8.26</v>
      </c>
      <c r="AE66" s="40" t="s">
        <v>226</v>
      </c>
      <c r="AF66" s="40" t="s">
        <v>76</v>
      </c>
    </row>
    <row r="67" spans="1:32" x14ac:dyDescent="0.25">
      <c r="A67" s="40" t="s">
        <v>143</v>
      </c>
      <c r="B67" s="40" t="s">
        <v>232</v>
      </c>
      <c r="C67" s="40" t="s">
        <v>98</v>
      </c>
      <c r="D67" s="40" t="s">
        <v>199</v>
      </c>
      <c r="E67" s="40" t="s">
        <v>199</v>
      </c>
      <c r="F67" s="41" t="s">
        <v>213</v>
      </c>
      <c r="G67" s="48" t="s">
        <v>202</v>
      </c>
      <c r="H67" s="48" t="s">
        <v>205</v>
      </c>
      <c r="I67" s="40" t="s">
        <v>37</v>
      </c>
      <c r="J67" s="42">
        <v>0</v>
      </c>
      <c r="K67" s="40" t="s">
        <v>96</v>
      </c>
      <c r="L67" s="40" t="s">
        <v>206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 t="s">
        <v>234</v>
      </c>
      <c r="Y67" s="42"/>
      <c r="Z67" s="44">
        <v>10</v>
      </c>
      <c r="AA67" s="55" t="e">
        <f t="shared" ref="AA67:AA101" si="4">IF(Z67=0,0,($S67/$J67)*$Z67)</f>
        <v>#DIV/0!</v>
      </c>
      <c r="AB67" s="55" t="e">
        <f t="shared" ref="AB67:AB101" si="5">IF(AA67=0,0,($T67/$J67)*$Z67)</f>
        <v>#DIV/0!</v>
      </c>
      <c r="AC67" s="55" t="e">
        <f t="shared" ref="AC67:AC101" si="6">IF(AB67=0,0,($U67/$J67)*$Z67)</f>
        <v>#DIV/0!</v>
      </c>
      <c r="AD67" s="55" t="e">
        <f t="shared" ref="AD67:AD101" si="7">IF(AC67=0,0,($W67/$J67)*$Z67)</f>
        <v>#DIV/0!</v>
      </c>
      <c r="AE67" s="40" t="s">
        <v>226</v>
      </c>
      <c r="AF67" s="40" t="s">
        <v>76</v>
      </c>
    </row>
    <row r="68" spans="1:32" x14ac:dyDescent="0.25">
      <c r="A68" s="40" t="s">
        <v>143</v>
      </c>
      <c r="B68" s="40" t="s">
        <v>232</v>
      </c>
      <c r="C68" s="48" t="s">
        <v>26</v>
      </c>
      <c r="D68" s="48" t="s">
        <v>207</v>
      </c>
      <c r="E68" s="48" t="s">
        <v>207</v>
      </c>
      <c r="F68" s="41" t="s">
        <v>213</v>
      </c>
      <c r="G68" s="48" t="s">
        <v>208</v>
      </c>
      <c r="H68" s="48" t="s">
        <v>222</v>
      </c>
      <c r="I68" s="40" t="s">
        <v>37</v>
      </c>
      <c r="J68" s="42">
        <v>10</v>
      </c>
      <c r="K68" s="48" t="s">
        <v>102</v>
      </c>
      <c r="L68" s="40" t="s">
        <v>206</v>
      </c>
      <c r="M68" s="42">
        <v>8</v>
      </c>
      <c r="N68" s="42">
        <v>7.237635</v>
      </c>
      <c r="O68" s="42">
        <v>1.25</v>
      </c>
      <c r="P68" s="42">
        <v>0.19</v>
      </c>
      <c r="Q68" s="42">
        <v>0</v>
      </c>
      <c r="R68" s="42">
        <v>1.44</v>
      </c>
      <c r="S68" s="42">
        <v>9.1999999999999993</v>
      </c>
      <c r="T68" s="42">
        <v>9.33</v>
      </c>
      <c r="U68" s="42">
        <v>8.19</v>
      </c>
      <c r="V68" s="42">
        <v>26.72</v>
      </c>
      <c r="W68" s="42">
        <v>8.91</v>
      </c>
      <c r="X68" s="42"/>
      <c r="Y68" s="42"/>
      <c r="Z68" s="44">
        <v>10</v>
      </c>
      <c r="AA68" s="55">
        <f t="shared" si="4"/>
        <v>9.1999999999999993</v>
      </c>
      <c r="AB68" s="55">
        <f t="shared" si="5"/>
        <v>9.33</v>
      </c>
      <c r="AC68" s="55">
        <f t="shared" si="6"/>
        <v>8.19</v>
      </c>
      <c r="AD68" s="55">
        <f t="shared" si="7"/>
        <v>8.91</v>
      </c>
      <c r="AE68" s="40" t="s">
        <v>228</v>
      </c>
      <c r="AF68" s="40" t="s">
        <v>76</v>
      </c>
    </row>
    <row r="69" spans="1:32" x14ac:dyDescent="0.25">
      <c r="A69" s="40" t="s">
        <v>143</v>
      </c>
      <c r="B69" s="40" t="s">
        <v>18</v>
      </c>
      <c r="C69" s="48" t="s">
        <v>26</v>
      </c>
      <c r="D69" s="48" t="s">
        <v>209</v>
      </c>
      <c r="E69" s="48" t="s">
        <v>209</v>
      </c>
      <c r="F69" s="41" t="s">
        <v>213</v>
      </c>
      <c r="G69" s="48" t="s">
        <v>109</v>
      </c>
      <c r="H69" s="48" t="s">
        <v>110</v>
      </c>
      <c r="I69" s="40" t="s">
        <v>37</v>
      </c>
      <c r="J69" s="42">
        <v>20</v>
      </c>
      <c r="K69" s="40" t="s">
        <v>96</v>
      </c>
      <c r="L69" s="40" t="s">
        <v>206</v>
      </c>
      <c r="M69" s="42">
        <v>8</v>
      </c>
      <c r="N69" s="42">
        <v>7.9955579999999999</v>
      </c>
      <c r="O69" s="42">
        <v>0.01</v>
      </c>
      <c r="P69" s="42">
        <v>0</v>
      </c>
      <c r="Q69" s="42">
        <v>0</v>
      </c>
      <c r="R69" s="42">
        <v>0.02</v>
      </c>
      <c r="S69" s="42">
        <v>18.399999999999999</v>
      </c>
      <c r="T69" s="42">
        <v>17.329999999999998</v>
      </c>
      <c r="U69" s="42">
        <v>19.940000000000001</v>
      </c>
      <c r="V69" s="42">
        <v>55.67</v>
      </c>
      <c r="W69" s="42">
        <v>18.559999999999999</v>
      </c>
      <c r="X69" s="42"/>
      <c r="Y69" s="42"/>
      <c r="Z69" s="44">
        <v>20</v>
      </c>
      <c r="AA69" s="55">
        <f t="shared" si="4"/>
        <v>18.399999999999999</v>
      </c>
      <c r="AB69" s="55">
        <f t="shared" si="5"/>
        <v>17.329999999999998</v>
      </c>
      <c r="AC69" s="55">
        <f t="shared" si="6"/>
        <v>19.940000000000001</v>
      </c>
      <c r="AD69" s="55">
        <f t="shared" si="7"/>
        <v>18.559999999999999</v>
      </c>
      <c r="AE69" s="40"/>
      <c r="AF69" s="40" t="s">
        <v>76</v>
      </c>
    </row>
    <row r="70" spans="1:32" x14ac:dyDescent="0.25">
      <c r="A70" s="40" t="s">
        <v>143</v>
      </c>
      <c r="B70" s="40" t="s">
        <v>18</v>
      </c>
      <c r="C70" s="48" t="s">
        <v>92</v>
      </c>
      <c r="D70" s="48" t="s">
        <v>210</v>
      </c>
      <c r="E70" s="48" t="s">
        <v>210</v>
      </c>
      <c r="F70" s="41" t="s">
        <v>213</v>
      </c>
      <c r="G70" s="48" t="s">
        <v>107</v>
      </c>
      <c r="H70" s="48" t="s">
        <v>108</v>
      </c>
      <c r="I70" s="40" t="s">
        <v>37</v>
      </c>
      <c r="J70" s="42">
        <v>0</v>
      </c>
      <c r="K70" s="40" t="s">
        <v>96</v>
      </c>
      <c r="L70" s="40" t="s">
        <v>206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v>0</v>
      </c>
      <c r="S70" s="42">
        <v>0</v>
      </c>
      <c r="T70" s="42">
        <v>0</v>
      </c>
      <c r="U70" s="42">
        <v>0</v>
      </c>
      <c r="V70" s="42">
        <v>0</v>
      </c>
      <c r="W70" s="42">
        <v>0</v>
      </c>
      <c r="X70" s="42" t="s">
        <v>17</v>
      </c>
      <c r="Y70" s="42"/>
      <c r="Z70" s="44">
        <v>0</v>
      </c>
      <c r="AA70" s="55">
        <f t="shared" si="4"/>
        <v>0</v>
      </c>
      <c r="AB70" s="55">
        <f t="shared" si="5"/>
        <v>0</v>
      </c>
      <c r="AC70" s="55">
        <f t="shared" si="6"/>
        <v>0</v>
      </c>
      <c r="AD70" s="55">
        <f t="shared" si="7"/>
        <v>0</v>
      </c>
      <c r="AE70" s="40"/>
      <c r="AF70" s="40" t="s">
        <v>103</v>
      </c>
    </row>
    <row r="71" spans="1:32" x14ac:dyDescent="0.25">
      <c r="A71" s="40" t="s">
        <v>143</v>
      </c>
      <c r="B71" s="40" t="s">
        <v>18</v>
      </c>
      <c r="C71" s="48" t="s">
        <v>93</v>
      </c>
      <c r="D71" s="48" t="s">
        <v>211</v>
      </c>
      <c r="E71" s="48" t="s">
        <v>211</v>
      </c>
      <c r="F71" s="41" t="s">
        <v>213</v>
      </c>
      <c r="G71" s="48" t="s">
        <v>111</v>
      </c>
      <c r="H71" s="48" t="s">
        <v>112</v>
      </c>
      <c r="I71" s="40" t="s">
        <v>37</v>
      </c>
      <c r="J71" s="42">
        <v>20</v>
      </c>
      <c r="K71" s="40" t="s">
        <v>96</v>
      </c>
      <c r="L71" s="40" t="s">
        <v>206</v>
      </c>
      <c r="M71" s="42">
        <v>8</v>
      </c>
      <c r="N71" s="42">
        <v>7.986688</v>
      </c>
      <c r="O71" s="42">
        <v>0.04</v>
      </c>
      <c r="P71" s="42">
        <v>0.01</v>
      </c>
      <c r="Q71" s="42">
        <v>0</v>
      </c>
      <c r="R71" s="42">
        <v>0.06</v>
      </c>
      <c r="S71" s="42">
        <v>17.2</v>
      </c>
      <c r="T71" s="42">
        <v>17.329999999999998</v>
      </c>
      <c r="U71" s="42">
        <v>19.84</v>
      </c>
      <c r="V71" s="42">
        <v>54.37</v>
      </c>
      <c r="W71" s="42">
        <v>18.12</v>
      </c>
      <c r="X71" s="42"/>
      <c r="Y71" s="42"/>
      <c r="Z71" s="44">
        <v>20</v>
      </c>
      <c r="AA71" s="55">
        <f t="shared" si="4"/>
        <v>17.2</v>
      </c>
      <c r="AB71" s="55">
        <f t="shared" si="5"/>
        <v>17.329999999999998</v>
      </c>
      <c r="AC71" s="55">
        <f t="shared" si="6"/>
        <v>19.84</v>
      </c>
      <c r="AD71" s="55">
        <f t="shared" si="7"/>
        <v>18.12</v>
      </c>
      <c r="AE71" s="40"/>
      <c r="AF71" s="40" t="s">
        <v>76</v>
      </c>
    </row>
    <row r="72" spans="1:32" x14ac:dyDescent="0.25">
      <c r="A72" s="40" t="s">
        <v>143</v>
      </c>
      <c r="B72" s="40" t="s">
        <v>18</v>
      </c>
      <c r="C72" s="48" t="s">
        <v>94</v>
      </c>
      <c r="D72" s="48" t="s">
        <v>212</v>
      </c>
      <c r="E72" s="48" t="s">
        <v>212</v>
      </c>
      <c r="F72" s="41" t="s">
        <v>213</v>
      </c>
      <c r="G72" s="48" t="s">
        <v>56</v>
      </c>
      <c r="H72" s="48" t="s">
        <v>57</v>
      </c>
      <c r="I72" s="40" t="s">
        <v>37</v>
      </c>
      <c r="J72" s="42">
        <v>0</v>
      </c>
      <c r="K72" s="40" t="s">
        <v>96</v>
      </c>
      <c r="L72" s="40" t="s">
        <v>206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  <c r="U72" s="42">
        <v>0</v>
      </c>
      <c r="V72" s="42">
        <v>0</v>
      </c>
      <c r="W72" s="42">
        <v>0</v>
      </c>
      <c r="X72" s="42" t="s">
        <v>17</v>
      </c>
      <c r="Y72" s="42"/>
      <c r="Z72" s="44">
        <v>0</v>
      </c>
      <c r="AA72" s="55">
        <f t="shared" si="4"/>
        <v>0</v>
      </c>
      <c r="AB72" s="55">
        <f t="shared" si="5"/>
        <v>0</v>
      </c>
      <c r="AC72" s="55">
        <f t="shared" si="6"/>
        <v>0</v>
      </c>
      <c r="AD72" s="55">
        <f t="shared" si="7"/>
        <v>0</v>
      </c>
      <c r="AE72" s="40"/>
      <c r="AF72" s="40" t="s">
        <v>103</v>
      </c>
    </row>
    <row r="73" spans="1:32" x14ac:dyDescent="0.25">
      <c r="A73" s="40" t="s">
        <v>143</v>
      </c>
      <c r="B73" s="40" t="s">
        <v>18</v>
      </c>
      <c r="C73" s="48" t="s">
        <v>26</v>
      </c>
      <c r="D73" s="48" t="s">
        <v>214</v>
      </c>
      <c r="E73" s="48" t="s">
        <v>214</v>
      </c>
      <c r="F73" s="41" t="s">
        <v>213</v>
      </c>
      <c r="G73" s="48" t="s">
        <v>223</v>
      </c>
      <c r="H73" s="48" t="s">
        <v>224</v>
      </c>
      <c r="I73" s="40" t="s">
        <v>37</v>
      </c>
      <c r="J73" s="42">
        <v>20</v>
      </c>
      <c r="K73" s="48" t="s">
        <v>102</v>
      </c>
      <c r="L73" s="40" t="s">
        <v>206</v>
      </c>
      <c r="M73" s="42">
        <v>8</v>
      </c>
      <c r="N73" s="42">
        <v>7.2383600000000001</v>
      </c>
      <c r="O73" s="42">
        <v>0.68</v>
      </c>
      <c r="P73" s="42">
        <v>0.83</v>
      </c>
      <c r="Q73" s="42">
        <v>0</v>
      </c>
      <c r="R73" s="42">
        <v>1.52</v>
      </c>
      <c r="S73" s="42">
        <v>16</v>
      </c>
      <c r="T73" s="42">
        <v>18</v>
      </c>
      <c r="U73" s="42">
        <v>18.350000000000001</v>
      </c>
      <c r="V73" s="42">
        <v>52.35</v>
      </c>
      <c r="W73" s="42">
        <v>17.45</v>
      </c>
      <c r="X73" s="42"/>
      <c r="Y73" s="42"/>
      <c r="Z73" s="44">
        <v>20</v>
      </c>
      <c r="AA73" s="55">
        <f t="shared" si="4"/>
        <v>16</v>
      </c>
      <c r="AB73" s="55">
        <f t="shared" si="5"/>
        <v>18</v>
      </c>
      <c r="AC73" s="55">
        <f t="shared" si="6"/>
        <v>18.350000000000001</v>
      </c>
      <c r="AD73" s="55">
        <f t="shared" si="7"/>
        <v>17.45</v>
      </c>
      <c r="AE73" s="40" t="s">
        <v>228</v>
      </c>
      <c r="AF73" s="40" t="s">
        <v>76</v>
      </c>
    </row>
    <row r="74" spans="1:32" x14ac:dyDescent="0.25">
      <c r="A74" s="40" t="s">
        <v>143</v>
      </c>
      <c r="B74" s="40" t="s">
        <v>18</v>
      </c>
      <c r="C74" s="48" t="s">
        <v>92</v>
      </c>
      <c r="D74" s="48" t="s">
        <v>215</v>
      </c>
      <c r="E74" s="48" t="s">
        <v>215</v>
      </c>
      <c r="F74" s="41" t="s">
        <v>213</v>
      </c>
      <c r="G74" s="48" t="s">
        <v>113</v>
      </c>
      <c r="H74" s="48" t="s">
        <v>114</v>
      </c>
      <c r="I74" s="40" t="s">
        <v>37</v>
      </c>
      <c r="J74" s="42">
        <v>20</v>
      </c>
      <c r="K74" s="48" t="s">
        <v>102</v>
      </c>
      <c r="L74" s="40" t="s">
        <v>206</v>
      </c>
      <c r="M74" s="42">
        <v>8</v>
      </c>
      <c r="N74" s="42">
        <v>7.9858029999999998</v>
      </c>
      <c r="O74" s="42">
        <v>0.03</v>
      </c>
      <c r="P74" s="42">
        <v>0</v>
      </c>
      <c r="Q74" s="42">
        <v>0</v>
      </c>
      <c r="R74" s="42">
        <v>0.04</v>
      </c>
      <c r="S74" s="42">
        <v>14.8</v>
      </c>
      <c r="T74" s="42">
        <v>17.329999999999998</v>
      </c>
      <c r="U74" s="42">
        <v>19.89</v>
      </c>
      <c r="V74" s="42">
        <v>52.02</v>
      </c>
      <c r="W74" s="42">
        <v>17.34</v>
      </c>
      <c r="X74" s="42"/>
      <c r="Y74" s="42"/>
      <c r="Z74" s="44">
        <v>20</v>
      </c>
      <c r="AA74" s="55">
        <f t="shared" si="4"/>
        <v>14.8</v>
      </c>
      <c r="AB74" s="55">
        <f t="shared" si="5"/>
        <v>17.329999999999998</v>
      </c>
      <c r="AC74" s="55">
        <f t="shared" si="6"/>
        <v>19.89</v>
      </c>
      <c r="AD74" s="55">
        <f t="shared" si="7"/>
        <v>17.34</v>
      </c>
      <c r="AE74" s="40" t="s">
        <v>228</v>
      </c>
      <c r="AF74" s="40" t="s">
        <v>76</v>
      </c>
    </row>
    <row r="75" spans="1:32" x14ac:dyDescent="0.25">
      <c r="A75" s="40" t="s">
        <v>143</v>
      </c>
      <c r="B75" s="40" t="s">
        <v>24</v>
      </c>
      <c r="C75" s="48" t="s">
        <v>26</v>
      </c>
      <c r="D75" s="48" t="s">
        <v>216</v>
      </c>
      <c r="E75" s="48" t="s">
        <v>216</v>
      </c>
      <c r="F75" s="41" t="s">
        <v>213</v>
      </c>
      <c r="G75" s="48" t="s">
        <v>58</v>
      </c>
      <c r="H75" s="48" t="s">
        <v>59</v>
      </c>
      <c r="I75" s="40" t="s">
        <v>37</v>
      </c>
      <c r="J75" s="42">
        <v>40</v>
      </c>
      <c r="K75" s="40" t="s">
        <v>25</v>
      </c>
      <c r="L75" s="40" t="s">
        <v>206</v>
      </c>
      <c r="M75" s="42">
        <v>9</v>
      </c>
      <c r="N75" s="42">
        <v>9</v>
      </c>
      <c r="O75" s="42">
        <v>0.02</v>
      </c>
      <c r="P75" s="42">
        <v>0.02</v>
      </c>
      <c r="Q75" s="42">
        <v>0</v>
      </c>
      <c r="R75" s="42">
        <v>0.04</v>
      </c>
      <c r="S75" s="42">
        <v>33.6</v>
      </c>
      <c r="T75" s="42">
        <v>33.33</v>
      </c>
      <c r="U75" s="42">
        <v>39.81</v>
      </c>
      <c r="V75" s="42">
        <v>106.74</v>
      </c>
      <c r="W75" s="42">
        <v>35.58</v>
      </c>
      <c r="X75" s="42"/>
      <c r="Y75" s="42"/>
      <c r="Z75" s="52">
        <v>40</v>
      </c>
      <c r="AA75" s="55">
        <f t="shared" si="4"/>
        <v>33.6</v>
      </c>
      <c r="AB75" s="55">
        <f t="shared" si="5"/>
        <v>33.33</v>
      </c>
      <c r="AC75" s="55">
        <f t="shared" si="6"/>
        <v>39.81</v>
      </c>
      <c r="AD75" s="55">
        <f t="shared" si="7"/>
        <v>35.58</v>
      </c>
      <c r="AE75" s="40"/>
      <c r="AF75" s="40" t="s">
        <v>76</v>
      </c>
    </row>
    <row r="76" spans="1:32" x14ac:dyDescent="0.25">
      <c r="A76" s="40" t="s">
        <v>144</v>
      </c>
      <c r="B76" s="40" t="s">
        <v>232</v>
      </c>
      <c r="C76" s="48" t="s">
        <v>26</v>
      </c>
      <c r="D76" s="48" t="s">
        <v>195</v>
      </c>
      <c r="E76" s="48" t="s">
        <v>195</v>
      </c>
      <c r="F76" s="41" t="s">
        <v>213</v>
      </c>
      <c r="G76" s="48" t="s">
        <v>200</v>
      </c>
      <c r="H76" s="48" t="s">
        <v>219</v>
      </c>
      <c r="I76" s="40" t="s">
        <v>37</v>
      </c>
      <c r="J76" s="42">
        <v>11.2</v>
      </c>
      <c r="K76" s="40" t="s">
        <v>96</v>
      </c>
      <c r="L76" s="40" t="s">
        <v>221</v>
      </c>
      <c r="M76" s="42">
        <v>8</v>
      </c>
      <c r="N76" s="42">
        <v>7.587504</v>
      </c>
      <c r="O76" s="42">
        <v>0.71</v>
      </c>
      <c r="P76" s="42">
        <v>7.0000000000000007E-2</v>
      </c>
      <c r="Q76" s="42">
        <v>0</v>
      </c>
      <c r="R76" s="42">
        <v>0.79</v>
      </c>
      <c r="S76" s="42">
        <v>9.86</v>
      </c>
      <c r="T76" s="42">
        <v>11.2</v>
      </c>
      <c r="U76" s="42">
        <v>10.08</v>
      </c>
      <c r="V76" s="42">
        <v>31.14</v>
      </c>
      <c r="W76" s="42">
        <v>10.38</v>
      </c>
      <c r="X76" s="42"/>
      <c r="Y76" s="42"/>
      <c r="Z76" s="44">
        <v>10</v>
      </c>
      <c r="AA76" s="55">
        <f t="shared" si="4"/>
        <v>8.8035714285714288</v>
      </c>
      <c r="AB76" s="55">
        <f t="shared" si="5"/>
        <v>10</v>
      </c>
      <c r="AC76" s="55">
        <f t="shared" si="6"/>
        <v>9</v>
      </c>
      <c r="AD76" s="55">
        <f t="shared" si="7"/>
        <v>9.2678571428571441</v>
      </c>
      <c r="AE76" s="40" t="s">
        <v>226</v>
      </c>
      <c r="AF76" s="40" t="s">
        <v>76</v>
      </c>
    </row>
    <row r="77" spans="1:32" x14ac:dyDescent="0.25">
      <c r="A77" s="40" t="s">
        <v>144</v>
      </c>
      <c r="B77" s="40" t="s">
        <v>232</v>
      </c>
      <c r="C77" s="48" t="s">
        <v>92</v>
      </c>
      <c r="D77" s="48" t="s">
        <v>198</v>
      </c>
      <c r="E77" s="48" t="s">
        <v>198</v>
      </c>
      <c r="F77" s="41" t="s">
        <v>213</v>
      </c>
      <c r="G77" s="48" t="s">
        <v>217</v>
      </c>
      <c r="H77" s="48" t="s">
        <v>204</v>
      </c>
      <c r="I77" s="40" t="s">
        <v>37</v>
      </c>
      <c r="J77" s="42">
        <v>11.2</v>
      </c>
      <c r="K77" s="40" t="s">
        <v>96</v>
      </c>
      <c r="L77" s="40" t="s">
        <v>221</v>
      </c>
      <c r="M77" s="42">
        <v>8</v>
      </c>
      <c r="N77" s="42">
        <v>7.9589410000000003</v>
      </c>
      <c r="O77" s="42">
        <v>0.08</v>
      </c>
      <c r="P77" s="42">
        <v>0</v>
      </c>
      <c r="Q77" s="42">
        <v>0</v>
      </c>
      <c r="R77" s="42">
        <v>0.08</v>
      </c>
      <c r="S77" s="42">
        <v>9.18</v>
      </c>
      <c r="T77" s="42">
        <v>9.7100000000000009</v>
      </c>
      <c r="U77" s="42">
        <v>11.09</v>
      </c>
      <c r="V77" s="42">
        <v>29.98</v>
      </c>
      <c r="W77" s="42">
        <v>9.99</v>
      </c>
      <c r="X77" s="42"/>
      <c r="Y77" s="42"/>
      <c r="Z77" s="44">
        <v>10</v>
      </c>
      <c r="AA77" s="55">
        <f t="shared" si="4"/>
        <v>8.1964285714285712</v>
      </c>
      <c r="AB77" s="55">
        <f t="shared" si="5"/>
        <v>8.6696428571428577</v>
      </c>
      <c r="AC77" s="55">
        <f t="shared" si="6"/>
        <v>9.9017857142857153</v>
      </c>
      <c r="AD77" s="55">
        <f t="shared" si="7"/>
        <v>8.9196428571428577</v>
      </c>
      <c r="AE77" s="40" t="s">
        <v>226</v>
      </c>
      <c r="AF77" s="40" t="s">
        <v>76</v>
      </c>
    </row>
    <row r="78" spans="1:32" x14ac:dyDescent="0.25">
      <c r="A78" s="40" t="s">
        <v>144</v>
      </c>
      <c r="B78" s="40" t="s">
        <v>232</v>
      </c>
      <c r="C78" s="48" t="s">
        <v>93</v>
      </c>
      <c r="D78" s="48" t="s">
        <v>199</v>
      </c>
      <c r="E78" s="48" t="s">
        <v>199</v>
      </c>
      <c r="F78" s="41" t="s">
        <v>213</v>
      </c>
      <c r="G78" s="48" t="s">
        <v>202</v>
      </c>
      <c r="H78" s="48" t="s">
        <v>205</v>
      </c>
      <c r="I78" s="40" t="s">
        <v>37</v>
      </c>
      <c r="J78" s="42">
        <v>11.2</v>
      </c>
      <c r="K78" s="40" t="s">
        <v>96</v>
      </c>
      <c r="L78" s="40" t="s">
        <v>221</v>
      </c>
      <c r="M78" s="42">
        <v>8</v>
      </c>
      <c r="N78" s="42">
        <v>7.6204869999999998</v>
      </c>
      <c r="O78" s="42">
        <v>0.62</v>
      </c>
      <c r="P78" s="42">
        <v>0.12</v>
      </c>
      <c r="Q78" s="42">
        <v>0</v>
      </c>
      <c r="R78" s="42">
        <v>0.74</v>
      </c>
      <c r="S78" s="42">
        <v>9.6300000000000008</v>
      </c>
      <c r="T78" s="42">
        <v>10.08</v>
      </c>
      <c r="U78" s="42">
        <v>10.16</v>
      </c>
      <c r="V78" s="42">
        <v>29.87</v>
      </c>
      <c r="W78" s="42">
        <v>9.9600000000000009</v>
      </c>
      <c r="X78" s="42"/>
      <c r="Y78" s="42"/>
      <c r="Z78" s="44">
        <v>10</v>
      </c>
      <c r="AA78" s="55">
        <f t="shared" si="4"/>
        <v>8.5982142857142883</v>
      </c>
      <c r="AB78" s="55">
        <f t="shared" si="5"/>
        <v>9</v>
      </c>
      <c r="AC78" s="55">
        <f t="shared" si="6"/>
        <v>9.071428571428573</v>
      </c>
      <c r="AD78" s="55">
        <f t="shared" si="7"/>
        <v>8.8928571428571441</v>
      </c>
      <c r="AE78" s="40" t="s">
        <v>226</v>
      </c>
      <c r="AF78" s="40" t="s">
        <v>76</v>
      </c>
    </row>
    <row r="79" spans="1:32" x14ac:dyDescent="0.25">
      <c r="A79" s="40" t="s">
        <v>144</v>
      </c>
      <c r="B79" s="40" t="s">
        <v>232</v>
      </c>
      <c r="C79" s="48" t="s">
        <v>94</v>
      </c>
      <c r="D79" s="48" t="s">
        <v>196</v>
      </c>
      <c r="E79" s="48" t="s">
        <v>196</v>
      </c>
      <c r="F79" s="41" t="s">
        <v>213</v>
      </c>
      <c r="G79" s="48" t="s">
        <v>201</v>
      </c>
      <c r="H79" s="48" t="s">
        <v>220</v>
      </c>
      <c r="I79" s="40" t="s">
        <v>37</v>
      </c>
      <c r="J79" s="42">
        <v>11.2</v>
      </c>
      <c r="K79" s="40" t="s">
        <v>96</v>
      </c>
      <c r="L79" s="40" t="s">
        <v>221</v>
      </c>
      <c r="M79" s="42">
        <v>8</v>
      </c>
      <c r="N79" s="42">
        <v>7.6726919999999996</v>
      </c>
      <c r="O79" s="42">
        <v>0.54</v>
      </c>
      <c r="P79" s="42">
        <v>0.09</v>
      </c>
      <c r="Q79" s="42">
        <v>0</v>
      </c>
      <c r="R79" s="42">
        <v>0.64</v>
      </c>
      <c r="S79" s="42">
        <v>9.41</v>
      </c>
      <c r="T79" s="42">
        <v>10.08</v>
      </c>
      <c r="U79" s="42">
        <v>10.3</v>
      </c>
      <c r="V79" s="42">
        <v>29.79</v>
      </c>
      <c r="W79" s="42">
        <v>9.93</v>
      </c>
      <c r="X79" s="42"/>
      <c r="Y79" s="42"/>
      <c r="Z79" s="44">
        <v>10</v>
      </c>
      <c r="AA79" s="55">
        <f t="shared" si="4"/>
        <v>8.4017857142857153</v>
      </c>
      <c r="AB79" s="55">
        <f t="shared" si="5"/>
        <v>9</v>
      </c>
      <c r="AC79" s="55">
        <f t="shared" si="6"/>
        <v>9.196428571428573</v>
      </c>
      <c r="AD79" s="55">
        <f t="shared" si="7"/>
        <v>8.8660714285714288</v>
      </c>
      <c r="AE79" s="40" t="s">
        <v>226</v>
      </c>
      <c r="AF79" s="40" t="s">
        <v>76</v>
      </c>
    </row>
    <row r="80" spans="1:32" x14ac:dyDescent="0.25">
      <c r="A80" s="40" t="s">
        <v>144</v>
      </c>
      <c r="B80" s="40" t="s">
        <v>232</v>
      </c>
      <c r="C80" s="48" t="s">
        <v>98</v>
      </c>
      <c r="D80" s="48" t="s">
        <v>197</v>
      </c>
      <c r="E80" s="48" t="s">
        <v>197</v>
      </c>
      <c r="F80" s="41" t="s">
        <v>213</v>
      </c>
      <c r="G80" s="48" t="s">
        <v>218</v>
      </c>
      <c r="H80" s="48" t="s">
        <v>203</v>
      </c>
      <c r="I80" s="40" t="s">
        <v>37</v>
      </c>
      <c r="J80" s="42">
        <v>11.2</v>
      </c>
      <c r="K80" s="40" t="s">
        <v>96</v>
      </c>
      <c r="L80" s="40" t="s">
        <v>221</v>
      </c>
      <c r="M80" s="42">
        <v>9</v>
      </c>
      <c r="N80" s="42">
        <v>9.9237009999999994</v>
      </c>
      <c r="O80" s="42">
        <v>0.96</v>
      </c>
      <c r="P80" s="42">
        <v>0.88</v>
      </c>
      <c r="Q80" s="42">
        <v>0</v>
      </c>
      <c r="R80" s="42">
        <v>1.84</v>
      </c>
      <c r="S80" s="42">
        <v>9.86</v>
      </c>
      <c r="T80" s="42">
        <v>10.08</v>
      </c>
      <c r="U80" s="42">
        <v>8.9</v>
      </c>
      <c r="V80" s="42">
        <v>28.84</v>
      </c>
      <c r="W80" s="42">
        <v>9.61</v>
      </c>
      <c r="X80" s="42"/>
      <c r="Y80" s="42"/>
      <c r="Z80" s="44">
        <v>10</v>
      </c>
      <c r="AA80" s="55">
        <f t="shared" si="4"/>
        <v>8.8035714285714288</v>
      </c>
      <c r="AB80" s="55">
        <f t="shared" si="5"/>
        <v>9</v>
      </c>
      <c r="AC80" s="55">
        <f t="shared" si="6"/>
        <v>7.9464285714285721</v>
      </c>
      <c r="AD80" s="55">
        <f t="shared" si="7"/>
        <v>8.5803571428571423</v>
      </c>
      <c r="AE80" s="40"/>
      <c r="AF80" s="40" t="s">
        <v>76</v>
      </c>
    </row>
    <row r="81" spans="1:32" x14ac:dyDescent="0.25">
      <c r="A81" s="40" t="s">
        <v>144</v>
      </c>
      <c r="B81" s="40" t="s">
        <v>232</v>
      </c>
      <c r="C81" s="48" t="s">
        <v>26</v>
      </c>
      <c r="D81" s="48" t="s">
        <v>207</v>
      </c>
      <c r="E81" s="48" t="s">
        <v>207</v>
      </c>
      <c r="F81" s="41" t="s">
        <v>213</v>
      </c>
      <c r="G81" s="48" t="s">
        <v>208</v>
      </c>
      <c r="H81" s="48" t="s">
        <v>222</v>
      </c>
      <c r="I81" s="40" t="s">
        <v>37</v>
      </c>
      <c r="J81" s="42">
        <v>11.2</v>
      </c>
      <c r="K81" s="40" t="s">
        <v>102</v>
      </c>
      <c r="L81" s="40" t="s">
        <v>221</v>
      </c>
      <c r="M81" s="42">
        <v>8</v>
      </c>
      <c r="N81" s="42">
        <v>7.9448270000000001</v>
      </c>
      <c r="O81" s="42">
        <v>0.09</v>
      </c>
      <c r="P81" s="42">
        <v>0.01</v>
      </c>
      <c r="Q81" s="42">
        <v>0</v>
      </c>
      <c r="R81" s="42">
        <v>0.1</v>
      </c>
      <c r="S81" s="42">
        <v>9.6300000000000008</v>
      </c>
      <c r="T81" s="42">
        <v>10.08</v>
      </c>
      <c r="U81" s="42">
        <v>11.05</v>
      </c>
      <c r="V81" s="42">
        <v>30.76</v>
      </c>
      <c r="W81" s="42">
        <v>10.25</v>
      </c>
      <c r="X81" s="42"/>
      <c r="Y81" s="42"/>
      <c r="Z81" s="44">
        <v>10</v>
      </c>
      <c r="AA81" s="55">
        <f t="shared" si="4"/>
        <v>8.5982142857142883</v>
      </c>
      <c r="AB81" s="55">
        <f t="shared" si="5"/>
        <v>9</v>
      </c>
      <c r="AC81" s="55">
        <f t="shared" si="6"/>
        <v>9.8660714285714306</v>
      </c>
      <c r="AD81" s="55">
        <f t="shared" si="7"/>
        <v>9.1517857142857153</v>
      </c>
      <c r="AE81" s="40" t="s">
        <v>228</v>
      </c>
      <c r="AF81" s="40" t="s">
        <v>76</v>
      </c>
    </row>
    <row r="82" spans="1:32" x14ac:dyDescent="0.25">
      <c r="A82" s="40" t="s">
        <v>144</v>
      </c>
      <c r="B82" s="40" t="s">
        <v>18</v>
      </c>
      <c r="C82" s="48" t="s">
        <v>26</v>
      </c>
      <c r="D82" s="48" t="s">
        <v>210</v>
      </c>
      <c r="E82" s="48" t="s">
        <v>210</v>
      </c>
      <c r="F82" s="41" t="s">
        <v>213</v>
      </c>
      <c r="G82" s="48" t="s">
        <v>107</v>
      </c>
      <c r="H82" s="48" t="s">
        <v>108</v>
      </c>
      <c r="I82" s="40" t="s">
        <v>37</v>
      </c>
      <c r="J82" s="42">
        <v>20.399999999999999</v>
      </c>
      <c r="K82" s="40" t="s">
        <v>96</v>
      </c>
      <c r="L82" s="40" t="s">
        <v>221</v>
      </c>
      <c r="M82" s="42">
        <v>8</v>
      </c>
      <c r="N82" s="42">
        <v>8.037649</v>
      </c>
      <c r="O82" s="42">
        <v>0.11</v>
      </c>
      <c r="P82" s="42">
        <v>0.19</v>
      </c>
      <c r="Q82" s="42">
        <v>0</v>
      </c>
      <c r="R82" s="42">
        <v>0.3</v>
      </c>
      <c r="S82" s="42">
        <v>18.77</v>
      </c>
      <c r="T82" s="42">
        <v>19.04</v>
      </c>
      <c r="U82" s="42">
        <v>19.61</v>
      </c>
      <c r="V82" s="42">
        <v>57.42</v>
      </c>
      <c r="W82" s="42">
        <v>19.14</v>
      </c>
      <c r="X82" s="42"/>
      <c r="Y82" s="42"/>
      <c r="Z82" s="44">
        <v>20</v>
      </c>
      <c r="AA82" s="55">
        <f t="shared" si="4"/>
        <v>18.401960784313726</v>
      </c>
      <c r="AB82" s="55">
        <f t="shared" si="5"/>
        <v>18.666666666666668</v>
      </c>
      <c r="AC82" s="55">
        <f t="shared" si="6"/>
        <v>19.225490196078432</v>
      </c>
      <c r="AD82" s="55">
        <f t="shared" si="7"/>
        <v>18.764705882352942</v>
      </c>
      <c r="AE82" s="40"/>
      <c r="AF82" s="40" t="s">
        <v>103</v>
      </c>
    </row>
    <row r="83" spans="1:32" x14ac:dyDescent="0.25">
      <c r="A83" s="40" t="s">
        <v>144</v>
      </c>
      <c r="B83" s="40" t="s">
        <v>18</v>
      </c>
      <c r="C83" s="48" t="s">
        <v>92</v>
      </c>
      <c r="D83" s="48" t="s">
        <v>211</v>
      </c>
      <c r="E83" s="48" t="s">
        <v>211</v>
      </c>
      <c r="F83" s="41" t="s">
        <v>213</v>
      </c>
      <c r="G83" s="48" t="s">
        <v>111</v>
      </c>
      <c r="H83" s="48" t="s">
        <v>112</v>
      </c>
      <c r="I83" s="40" t="s">
        <v>37</v>
      </c>
      <c r="J83" s="42">
        <v>20.399999999999999</v>
      </c>
      <c r="K83" s="40" t="s">
        <v>96</v>
      </c>
      <c r="L83" s="40" t="s">
        <v>221</v>
      </c>
      <c r="M83" s="42">
        <v>8</v>
      </c>
      <c r="N83" s="42">
        <v>8.2037530000000007</v>
      </c>
      <c r="O83" s="42">
        <v>0.31</v>
      </c>
      <c r="P83" s="42">
        <v>0.09</v>
      </c>
      <c r="Q83" s="42">
        <v>0</v>
      </c>
      <c r="R83" s="42">
        <v>0.41</v>
      </c>
      <c r="S83" s="42">
        <v>18.36</v>
      </c>
      <c r="T83" s="42">
        <v>18.36</v>
      </c>
      <c r="U83" s="42">
        <v>19.350000000000001</v>
      </c>
      <c r="V83" s="42">
        <v>56.07</v>
      </c>
      <c r="W83" s="42">
        <v>18.690000000000001</v>
      </c>
      <c r="X83" s="42"/>
      <c r="Y83" s="42"/>
      <c r="Z83" s="44">
        <v>20</v>
      </c>
      <c r="AA83" s="55">
        <f t="shared" si="4"/>
        <v>18</v>
      </c>
      <c r="AB83" s="55">
        <f t="shared" si="5"/>
        <v>18</v>
      </c>
      <c r="AC83" s="55">
        <f t="shared" si="6"/>
        <v>18.970588235294123</v>
      </c>
      <c r="AD83" s="55">
        <f t="shared" si="7"/>
        <v>18.323529411764707</v>
      </c>
      <c r="AE83" s="40"/>
      <c r="AF83" s="40" t="s">
        <v>76</v>
      </c>
    </row>
    <row r="84" spans="1:32" x14ac:dyDescent="0.25">
      <c r="A84" s="40" t="s">
        <v>144</v>
      </c>
      <c r="B84" s="40" t="s">
        <v>18</v>
      </c>
      <c r="C84" s="48" t="s">
        <v>93</v>
      </c>
      <c r="D84" s="48" t="s">
        <v>209</v>
      </c>
      <c r="E84" s="48" t="s">
        <v>209</v>
      </c>
      <c r="F84" s="41" t="s">
        <v>213</v>
      </c>
      <c r="G84" s="48" t="s">
        <v>109</v>
      </c>
      <c r="H84" s="48" t="s">
        <v>110</v>
      </c>
      <c r="I84" s="40" t="s">
        <v>37</v>
      </c>
      <c r="J84" s="42">
        <v>20.399999999999999</v>
      </c>
      <c r="K84" s="40" t="s">
        <v>96</v>
      </c>
      <c r="L84" s="40" t="s">
        <v>221</v>
      </c>
      <c r="M84" s="42">
        <v>8</v>
      </c>
      <c r="N84" s="42">
        <v>8.1572800000000001</v>
      </c>
      <c r="O84" s="42">
        <v>0.25</v>
      </c>
      <c r="P84" s="42">
        <v>0.06</v>
      </c>
      <c r="Q84" s="42">
        <v>0</v>
      </c>
      <c r="R84" s="42">
        <v>0.31</v>
      </c>
      <c r="S84" s="42">
        <v>17.95</v>
      </c>
      <c r="T84" s="42">
        <v>18.36</v>
      </c>
      <c r="U84" s="42">
        <v>19.59</v>
      </c>
      <c r="V84" s="42">
        <v>55.9</v>
      </c>
      <c r="W84" s="42">
        <v>18.63</v>
      </c>
      <c r="X84" s="42"/>
      <c r="Y84" s="42"/>
      <c r="Z84" s="44">
        <v>20</v>
      </c>
      <c r="AA84" s="55">
        <f t="shared" si="4"/>
        <v>17.598039215686274</v>
      </c>
      <c r="AB84" s="55">
        <f t="shared" si="5"/>
        <v>18</v>
      </c>
      <c r="AC84" s="55">
        <f t="shared" si="6"/>
        <v>19.205882352941178</v>
      </c>
      <c r="AD84" s="55">
        <f t="shared" si="7"/>
        <v>18.264705882352942</v>
      </c>
      <c r="AE84" s="40"/>
      <c r="AF84" s="40" t="s">
        <v>76</v>
      </c>
    </row>
    <row r="85" spans="1:32" x14ac:dyDescent="0.25">
      <c r="A85" s="40" t="s">
        <v>144</v>
      </c>
      <c r="B85" s="40" t="s">
        <v>18</v>
      </c>
      <c r="C85" s="48" t="s">
        <v>94</v>
      </c>
      <c r="D85" s="48" t="s">
        <v>212</v>
      </c>
      <c r="E85" s="48" t="s">
        <v>212</v>
      </c>
      <c r="F85" s="41" t="s">
        <v>213</v>
      </c>
      <c r="G85" s="48" t="s">
        <v>56</v>
      </c>
      <c r="H85" s="48" t="s">
        <v>57</v>
      </c>
      <c r="I85" s="40" t="s">
        <v>37</v>
      </c>
      <c r="J85" s="42">
        <v>20.399999999999999</v>
      </c>
      <c r="K85" s="40" t="s">
        <v>96</v>
      </c>
      <c r="L85" s="40" t="s">
        <v>221</v>
      </c>
      <c r="M85" s="42">
        <v>8</v>
      </c>
      <c r="N85" s="42">
        <v>8.0535139999999998</v>
      </c>
      <c r="O85" s="42">
        <v>0.06</v>
      </c>
      <c r="P85" s="42">
        <v>0.18</v>
      </c>
      <c r="Q85" s="42">
        <v>0</v>
      </c>
      <c r="R85" s="42">
        <v>0.24</v>
      </c>
      <c r="S85" s="42">
        <v>17.95</v>
      </c>
      <c r="T85" s="42">
        <v>17.68</v>
      </c>
      <c r="U85" s="42">
        <v>19.760000000000002</v>
      </c>
      <c r="V85" s="42">
        <v>55.39</v>
      </c>
      <c r="W85" s="42">
        <v>18.46</v>
      </c>
      <c r="X85" s="42"/>
      <c r="Y85" s="42"/>
      <c r="Z85" s="44">
        <v>20</v>
      </c>
      <c r="AA85" s="55">
        <f t="shared" si="4"/>
        <v>17.598039215686274</v>
      </c>
      <c r="AB85" s="55">
        <f t="shared" si="5"/>
        <v>17.333333333333336</v>
      </c>
      <c r="AC85" s="55">
        <f t="shared" si="6"/>
        <v>19.372549019607845</v>
      </c>
      <c r="AD85" s="55">
        <f t="shared" si="7"/>
        <v>18.098039215686278</v>
      </c>
      <c r="AE85" s="40"/>
      <c r="AF85" s="40" t="s">
        <v>103</v>
      </c>
    </row>
    <row r="86" spans="1:32" x14ac:dyDescent="0.25">
      <c r="A86" s="40" t="s">
        <v>144</v>
      </c>
      <c r="B86" s="40" t="s">
        <v>18</v>
      </c>
      <c r="C86" s="48" t="s">
        <v>26</v>
      </c>
      <c r="D86" s="48" t="s">
        <v>214</v>
      </c>
      <c r="E86" s="48" t="s">
        <v>214</v>
      </c>
      <c r="F86" s="41" t="s">
        <v>213</v>
      </c>
      <c r="G86" s="48" t="s">
        <v>223</v>
      </c>
      <c r="H86" s="48" t="s">
        <v>224</v>
      </c>
      <c r="I86" s="40" t="s">
        <v>37</v>
      </c>
      <c r="J86" s="42">
        <v>20.399999999999999</v>
      </c>
      <c r="K86" s="40" t="s">
        <v>102</v>
      </c>
      <c r="L86" s="40" t="s">
        <v>221</v>
      </c>
      <c r="M86" s="42">
        <v>8</v>
      </c>
      <c r="N86" s="42">
        <v>8.0499829999999992</v>
      </c>
      <c r="O86" s="42">
        <v>0.05</v>
      </c>
      <c r="P86" s="42">
        <v>0.16</v>
      </c>
      <c r="Q86" s="42">
        <v>0</v>
      </c>
      <c r="R86" s="42">
        <v>0.22</v>
      </c>
      <c r="S86" s="42">
        <v>17.14</v>
      </c>
      <c r="T86" s="42">
        <v>17.68</v>
      </c>
      <c r="U86" s="42">
        <v>19.84</v>
      </c>
      <c r="V86" s="42">
        <v>54.66</v>
      </c>
      <c r="W86" s="42">
        <v>18.22</v>
      </c>
      <c r="X86" s="42"/>
      <c r="Y86" s="42"/>
      <c r="Z86" s="44">
        <v>20</v>
      </c>
      <c r="AA86" s="55">
        <f t="shared" si="4"/>
        <v>16.803921568627452</v>
      </c>
      <c r="AB86" s="55">
        <f t="shared" si="5"/>
        <v>17.333333333333336</v>
      </c>
      <c r="AC86" s="55">
        <f t="shared" si="6"/>
        <v>19.450980392156865</v>
      </c>
      <c r="AD86" s="55">
        <f t="shared" si="7"/>
        <v>17.862745098039216</v>
      </c>
      <c r="AE86" s="40" t="s">
        <v>228</v>
      </c>
      <c r="AF86" s="40" t="s">
        <v>76</v>
      </c>
    </row>
    <row r="87" spans="1:32" x14ac:dyDescent="0.25">
      <c r="A87" s="40" t="s">
        <v>144</v>
      </c>
      <c r="B87" s="40" t="s">
        <v>18</v>
      </c>
      <c r="C87" s="48" t="s">
        <v>92</v>
      </c>
      <c r="D87" s="48" t="s">
        <v>215</v>
      </c>
      <c r="E87" s="48" t="s">
        <v>215</v>
      </c>
      <c r="F87" s="41" t="s">
        <v>213</v>
      </c>
      <c r="G87" s="48" t="s">
        <v>113</v>
      </c>
      <c r="H87" s="48" t="s">
        <v>114</v>
      </c>
      <c r="I87" s="40" t="s">
        <v>37</v>
      </c>
      <c r="J87" s="42">
        <v>20.399999999999999</v>
      </c>
      <c r="K87" s="40" t="s">
        <v>102</v>
      </c>
      <c r="L87" s="40" t="s">
        <v>221</v>
      </c>
      <c r="M87" s="42">
        <v>8</v>
      </c>
      <c r="N87" s="42">
        <v>8.2028370000000006</v>
      </c>
      <c r="O87" s="42">
        <v>0.32</v>
      </c>
      <c r="P87" s="42">
        <v>0.08</v>
      </c>
      <c r="Q87" s="42">
        <v>0</v>
      </c>
      <c r="R87" s="42">
        <v>0.4</v>
      </c>
      <c r="S87" s="42">
        <v>16.32</v>
      </c>
      <c r="T87" s="42">
        <v>17.68</v>
      </c>
      <c r="U87" s="42">
        <v>19.36</v>
      </c>
      <c r="V87" s="42">
        <v>53.36</v>
      </c>
      <c r="W87" s="42">
        <v>17.79</v>
      </c>
      <c r="X87" s="42"/>
      <c r="Y87" s="42"/>
      <c r="Z87" s="44">
        <v>20</v>
      </c>
      <c r="AA87" s="55">
        <f t="shared" si="4"/>
        <v>16</v>
      </c>
      <c r="AB87" s="55">
        <f t="shared" si="5"/>
        <v>17.333333333333336</v>
      </c>
      <c r="AC87" s="55">
        <f t="shared" si="6"/>
        <v>18.980392156862745</v>
      </c>
      <c r="AD87" s="55">
        <f t="shared" si="7"/>
        <v>17.441176470588236</v>
      </c>
      <c r="AE87" s="40" t="s">
        <v>228</v>
      </c>
      <c r="AF87" s="40" t="s">
        <v>76</v>
      </c>
    </row>
    <row r="88" spans="1:32" x14ac:dyDescent="0.25">
      <c r="A88" s="40" t="s">
        <v>144</v>
      </c>
      <c r="B88" s="40" t="s">
        <v>24</v>
      </c>
      <c r="C88" s="48" t="s">
        <v>26</v>
      </c>
      <c r="D88" s="48" t="s">
        <v>216</v>
      </c>
      <c r="E88" s="48" t="s">
        <v>216</v>
      </c>
      <c r="F88" s="41" t="s">
        <v>213</v>
      </c>
      <c r="G88" s="48" t="s">
        <v>58</v>
      </c>
      <c r="H88" s="48" t="s">
        <v>59</v>
      </c>
      <c r="I88" s="40" t="s">
        <v>37</v>
      </c>
      <c r="J88" s="42">
        <v>40</v>
      </c>
      <c r="K88" s="40" t="s">
        <v>25</v>
      </c>
      <c r="L88" s="40" t="s">
        <v>221</v>
      </c>
      <c r="M88" s="42">
        <v>9</v>
      </c>
      <c r="N88" s="42">
        <v>9.1806590000000003</v>
      </c>
      <c r="O88" s="42">
        <v>0.03</v>
      </c>
      <c r="P88" s="42">
        <v>0.33</v>
      </c>
      <c r="Q88" s="42">
        <v>0</v>
      </c>
      <c r="R88" s="42">
        <v>0.36</v>
      </c>
      <c r="S88" s="42">
        <v>35.549999999999997</v>
      </c>
      <c r="T88" s="42">
        <v>30.97</v>
      </c>
      <c r="U88" s="42">
        <v>38.76</v>
      </c>
      <c r="V88" s="42">
        <v>105.28</v>
      </c>
      <c r="W88" s="42">
        <v>35.090000000000003</v>
      </c>
      <c r="X88" s="42"/>
      <c r="Y88" s="42"/>
      <c r="Z88" s="52">
        <v>40</v>
      </c>
      <c r="AA88" s="55">
        <f t="shared" si="4"/>
        <v>35.549999999999997</v>
      </c>
      <c r="AB88" s="55">
        <f t="shared" si="5"/>
        <v>30.97</v>
      </c>
      <c r="AC88" s="55">
        <f t="shared" si="6"/>
        <v>38.76</v>
      </c>
      <c r="AD88" s="55">
        <f t="shared" si="7"/>
        <v>35.090000000000003</v>
      </c>
      <c r="AE88" s="40"/>
      <c r="AF88" s="40" t="s">
        <v>76</v>
      </c>
    </row>
    <row r="89" spans="1:32" x14ac:dyDescent="0.25">
      <c r="A89" s="40" t="s">
        <v>145</v>
      </c>
      <c r="B89" s="40" t="s">
        <v>232</v>
      </c>
      <c r="C89" s="48" t="s">
        <v>26</v>
      </c>
      <c r="D89" s="48" t="s">
        <v>195</v>
      </c>
      <c r="E89" s="48" t="s">
        <v>195</v>
      </c>
      <c r="F89" s="41" t="s">
        <v>213</v>
      </c>
      <c r="G89" s="48" t="s">
        <v>200</v>
      </c>
      <c r="H89" s="48" t="s">
        <v>219</v>
      </c>
      <c r="I89" s="40" t="s">
        <v>37</v>
      </c>
      <c r="J89" s="42">
        <v>11.2</v>
      </c>
      <c r="K89" s="40" t="s">
        <v>96</v>
      </c>
      <c r="L89" s="40" t="s">
        <v>225</v>
      </c>
      <c r="M89" s="42">
        <v>8</v>
      </c>
      <c r="N89" s="42">
        <v>8.0350730000000006</v>
      </c>
      <c r="O89" s="42">
        <v>0.08</v>
      </c>
      <c r="P89" s="42">
        <v>0</v>
      </c>
      <c r="Q89" s="42">
        <v>0</v>
      </c>
      <c r="R89" s="42">
        <v>0.08</v>
      </c>
      <c r="S89" s="42">
        <v>10.08</v>
      </c>
      <c r="T89" s="42">
        <v>10.08</v>
      </c>
      <c r="U89" s="42">
        <v>11.07</v>
      </c>
      <c r="V89" s="42">
        <v>31.23</v>
      </c>
      <c r="W89" s="42">
        <v>10.41</v>
      </c>
      <c r="X89" s="42"/>
      <c r="Y89" s="42"/>
      <c r="Z89" s="44">
        <v>10</v>
      </c>
      <c r="AA89" s="55">
        <f t="shared" si="4"/>
        <v>9</v>
      </c>
      <c r="AB89" s="55">
        <f t="shared" si="5"/>
        <v>9</v>
      </c>
      <c r="AC89" s="55">
        <f t="shared" si="6"/>
        <v>9.8839285714285712</v>
      </c>
      <c r="AD89" s="55">
        <f t="shared" si="7"/>
        <v>9.2946428571428577</v>
      </c>
      <c r="AE89" s="40" t="s">
        <v>226</v>
      </c>
      <c r="AF89" s="40" t="s">
        <v>76</v>
      </c>
    </row>
    <row r="90" spans="1:32" x14ac:dyDescent="0.25">
      <c r="A90" s="40" t="s">
        <v>145</v>
      </c>
      <c r="B90" s="40" t="s">
        <v>232</v>
      </c>
      <c r="C90" s="48" t="s">
        <v>92</v>
      </c>
      <c r="D90" s="48" t="s">
        <v>198</v>
      </c>
      <c r="E90" s="48" t="s">
        <v>198</v>
      </c>
      <c r="F90" s="41" t="s">
        <v>213</v>
      </c>
      <c r="G90" s="48" t="s">
        <v>217</v>
      </c>
      <c r="H90" s="48" t="s">
        <v>204</v>
      </c>
      <c r="I90" s="40" t="s">
        <v>37</v>
      </c>
      <c r="J90" s="42">
        <v>11.2</v>
      </c>
      <c r="K90" s="40" t="s">
        <v>96</v>
      </c>
      <c r="L90" s="40" t="s">
        <v>225</v>
      </c>
      <c r="M90" s="42">
        <v>8</v>
      </c>
      <c r="N90" s="42">
        <v>7.9857389999999997</v>
      </c>
      <c r="O90" s="42">
        <v>0.01</v>
      </c>
      <c r="P90" s="42">
        <v>0</v>
      </c>
      <c r="Q90" s="42">
        <v>0</v>
      </c>
      <c r="R90" s="42">
        <v>0.02</v>
      </c>
      <c r="S90" s="42">
        <v>9.86</v>
      </c>
      <c r="T90" s="42">
        <v>10.08</v>
      </c>
      <c r="U90" s="42">
        <v>11.16</v>
      </c>
      <c r="V90" s="42">
        <v>31.1</v>
      </c>
      <c r="W90" s="42">
        <v>10.37</v>
      </c>
      <c r="X90" s="42"/>
      <c r="Y90" s="42"/>
      <c r="Z90" s="44">
        <v>10</v>
      </c>
      <c r="AA90" s="55">
        <f t="shared" si="4"/>
        <v>8.8035714285714288</v>
      </c>
      <c r="AB90" s="55">
        <f t="shared" si="5"/>
        <v>9</v>
      </c>
      <c r="AC90" s="55">
        <f t="shared" si="6"/>
        <v>9.9642857142857153</v>
      </c>
      <c r="AD90" s="55">
        <f t="shared" si="7"/>
        <v>9.2589285714285712</v>
      </c>
      <c r="AE90" s="40" t="s">
        <v>226</v>
      </c>
      <c r="AF90" s="40" t="s">
        <v>76</v>
      </c>
    </row>
    <row r="91" spans="1:32" x14ac:dyDescent="0.25">
      <c r="A91" s="40" t="s">
        <v>145</v>
      </c>
      <c r="B91" s="40" t="s">
        <v>232</v>
      </c>
      <c r="C91" s="48" t="s">
        <v>93</v>
      </c>
      <c r="D91" s="48" t="s">
        <v>196</v>
      </c>
      <c r="E91" s="48" t="s">
        <v>196</v>
      </c>
      <c r="F91" s="41" t="s">
        <v>213</v>
      </c>
      <c r="G91" s="48" t="s">
        <v>201</v>
      </c>
      <c r="H91" s="48" t="s">
        <v>220</v>
      </c>
      <c r="I91" s="40" t="s">
        <v>37</v>
      </c>
      <c r="J91" s="42">
        <v>11.2</v>
      </c>
      <c r="K91" s="40" t="s">
        <v>96</v>
      </c>
      <c r="L91" s="40" t="s">
        <v>225</v>
      </c>
      <c r="M91" s="42">
        <v>8</v>
      </c>
      <c r="N91" s="42">
        <v>8.0720720000000004</v>
      </c>
      <c r="O91" s="42">
        <v>0.15</v>
      </c>
      <c r="P91" s="42">
        <v>0</v>
      </c>
      <c r="Q91" s="42">
        <v>0</v>
      </c>
      <c r="R91" s="42">
        <v>0.15</v>
      </c>
      <c r="S91" s="42">
        <v>10.3</v>
      </c>
      <c r="T91" s="42">
        <v>9.7100000000000009</v>
      </c>
      <c r="U91" s="42">
        <v>10.98</v>
      </c>
      <c r="V91" s="42">
        <v>30.99</v>
      </c>
      <c r="W91" s="42">
        <v>10.33</v>
      </c>
      <c r="X91" s="42"/>
      <c r="Y91" s="42"/>
      <c r="Z91" s="44">
        <v>10</v>
      </c>
      <c r="AA91" s="55">
        <f t="shared" si="4"/>
        <v>9.196428571428573</v>
      </c>
      <c r="AB91" s="55">
        <f t="shared" si="5"/>
        <v>8.6696428571428577</v>
      </c>
      <c r="AC91" s="55">
        <f t="shared" si="6"/>
        <v>9.8035714285714288</v>
      </c>
      <c r="AD91" s="55">
        <f t="shared" si="7"/>
        <v>9.2232142857142865</v>
      </c>
      <c r="AE91" s="40" t="s">
        <v>226</v>
      </c>
      <c r="AF91" s="40" t="s">
        <v>76</v>
      </c>
    </row>
    <row r="92" spans="1:32" x14ac:dyDescent="0.25">
      <c r="A92" s="40" t="s">
        <v>145</v>
      </c>
      <c r="B92" s="40" t="s">
        <v>232</v>
      </c>
      <c r="C92" s="48" t="s">
        <v>94</v>
      </c>
      <c r="D92" s="48" t="s">
        <v>199</v>
      </c>
      <c r="E92" s="48" t="s">
        <v>199</v>
      </c>
      <c r="F92" s="41" t="s">
        <v>213</v>
      </c>
      <c r="G92" s="48" t="s">
        <v>202</v>
      </c>
      <c r="H92" s="48" t="s">
        <v>205</v>
      </c>
      <c r="I92" s="40" t="s">
        <v>37</v>
      </c>
      <c r="J92" s="42">
        <v>11.2</v>
      </c>
      <c r="K92" s="40" t="s">
        <v>96</v>
      </c>
      <c r="L92" s="40" t="s">
        <v>225</v>
      </c>
      <c r="M92" s="42">
        <v>8</v>
      </c>
      <c r="N92" s="42">
        <v>8.027075</v>
      </c>
      <c r="O92" s="42">
        <v>0.06</v>
      </c>
      <c r="P92" s="42">
        <v>0.01</v>
      </c>
      <c r="Q92" s="42">
        <v>0</v>
      </c>
      <c r="R92" s="42">
        <v>7.0000000000000007E-2</v>
      </c>
      <c r="S92" s="42">
        <v>9.18</v>
      </c>
      <c r="T92" s="42">
        <v>10.08</v>
      </c>
      <c r="U92" s="42">
        <v>11.09</v>
      </c>
      <c r="V92" s="42">
        <v>30.35</v>
      </c>
      <c r="W92" s="42">
        <v>10.119999999999999</v>
      </c>
      <c r="X92" s="42"/>
      <c r="Y92" s="42"/>
      <c r="Z92" s="44">
        <v>10</v>
      </c>
      <c r="AA92" s="55">
        <f t="shared" si="4"/>
        <v>8.1964285714285712</v>
      </c>
      <c r="AB92" s="55">
        <f t="shared" si="5"/>
        <v>9</v>
      </c>
      <c r="AC92" s="55">
        <f t="shared" si="6"/>
        <v>9.9017857142857153</v>
      </c>
      <c r="AD92" s="55">
        <f t="shared" si="7"/>
        <v>9.0357142857142865</v>
      </c>
      <c r="AE92" s="40" t="s">
        <v>226</v>
      </c>
      <c r="AF92" s="40" t="s">
        <v>76</v>
      </c>
    </row>
    <row r="93" spans="1:32" x14ac:dyDescent="0.25">
      <c r="A93" s="40" t="s">
        <v>145</v>
      </c>
      <c r="B93" s="40" t="s">
        <v>232</v>
      </c>
      <c r="C93" s="48" t="s">
        <v>98</v>
      </c>
      <c r="D93" s="48" t="s">
        <v>197</v>
      </c>
      <c r="E93" s="48" t="s">
        <v>197</v>
      </c>
      <c r="F93" s="41" t="s">
        <v>213</v>
      </c>
      <c r="G93" s="48" t="s">
        <v>218</v>
      </c>
      <c r="H93" s="48" t="s">
        <v>203</v>
      </c>
      <c r="I93" s="40" t="s">
        <v>37</v>
      </c>
      <c r="J93" s="42">
        <v>11.2</v>
      </c>
      <c r="K93" s="40" t="s">
        <v>96</v>
      </c>
      <c r="L93" s="40" t="s">
        <v>225</v>
      </c>
      <c r="M93" s="42">
        <v>9</v>
      </c>
      <c r="N93" s="42">
        <v>9.8197749999999999</v>
      </c>
      <c r="O93" s="42">
        <v>0.91</v>
      </c>
      <c r="P93" s="42">
        <v>0.72</v>
      </c>
      <c r="Q93" s="42">
        <v>0</v>
      </c>
      <c r="R93" s="42">
        <v>1.64</v>
      </c>
      <c r="S93" s="42">
        <v>10.3</v>
      </c>
      <c r="T93" s="42">
        <v>10.08</v>
      </c>
      <c r="U93" s="42">
        <v>9.16</v>
      </c>
      <c r="V93" s="42">
        <v>29.54</v>
      </c>
      <c r="W93" s="42">
        <v>9.85</v>
      </c>
      <c r="X93" s="42"/>
      <c r="Y93" s="42"/>
      <c r="Z93" s="44">
        <v>10</v>
      </c>
      <c r="AA93" s="55">
        <f t="shared" si="4"/>
        <v>9.196428571428573</v>
      </c>
      <c r="AB93" s="55">
        <f t="shared" si="5"/>
        <v>9</v>
      </c>
      <c r="AC93" s="55">
        <f t="shared" si="6"/>
        <v>8.1785714285714288</v>
      </c>
      <c r="AD93" s="55">
        <f t="shared" si="7"/>
        <v>8.7946428571428577</v>
      </c>
      <c r="AE93" s="40"/>
      <c r="AF93" s="40" t="s">
        <v>76</v>
      </c>
    </row>
    <row r="94" spans="1:32" x14ac:dyDescent="0.25">
      <c r="A94" s="40" t="s">
        <v>145</v>
      </c>
      <c r="B94" s="40" t="s">
        <v>232</v>
      </c>
      <c r="C94" s="48" t="s">
        <v>26</v>
      </c>
      <c r="D94" s="48" t="s">
        <v>207</v>
      </c>
      <c r="E94" s="48" t="s">
        <v>207</v>
      </c>
      <c r="F94" s="41" t="s">
        <v>213</v>
      </c>
      <c r="G94" s="48" t="s">
        <v>208</v>
      </c>
      <c r="H94" s="48" t="s">
        <v>222</v>
      </c>
      <c r="I94" s="40" t="s">
        <v>37</v>
      </c>
      <c r="J94" s="42">
        <v>11.2</v>
      </c>
      <c r="K94" s="40" t="s">
        <v>102</v>
      </c>
      <c r="L94" s="40" t="s">
        <v>225</v>
      </c>
      <c r="M94" s="42">
        <v>8</v>
      </c>
      <c r="N94" s="42">
        <v>8.0159040000000008</v>
      </c>
      <c r="O94" s="42">
        <v>0.04</v>
      </c>
      <c r="P94" s="42">
        <v>7.0000000000000007E-2</v>
      </c>
      <c r="Q94" s="42">
        <v>0</v>
      </c>
      <c r="R94" s="42">
        <v>0.11</v>
      </c>
      <c r="S94" s="42">
        <v>9.6300000000000008</v>
      </c>
      <c r="T94" s="42">
        <v>9.7100000000000009</v>
      </c>
      <c r="U94" s="42">
        <v>11.04</v>
      </c>
      <c r="V94" s="42">
        <v>30.38</v>
      </c>
      <c r="W94" s="42">
        <v>10.130000000000001</v>
      </c>
      <c r="X94" s="42"/>
      <c r="Y94" s="42"/>
      <c r="Z94" s="44">
        <v>10</v>
      </c>
      <c r="AA94" s="55">
        <f t="shared" si="4"/>
        <v>8.5982142857142883</v>
      </c>
      <c r="AB94" s="55">
        <f t="shared" si="5"/>
        <v>8.6696428571428577</v>
      </c>
      <c r="AC94" s="55">
        <f t="shared" si="6"/>
        <v>9.8571428571428559</v>
      </c>
      <c r="AD94" s="55">
        <f t="shared" si="7"/>
        <v>9.0446428571428577</v>
      </c>
      <c r="AE94" s="40" t="s">
        <v>228</v>
      </c>
      <c r="AF94" s="40" t="s">
        <v>76</v>
      </c>
    </row>
    <row r="95" spans="1:32" x14ac:dyDescent="0.25">
      <c r="A95" s="40" t="s">
        <v>145</v>
      </c>
      <c r="B95" s="40" t="s">
        <v>18</v>
      </c>
      <c r="C95" s="48" t="s">
        <v>26</v>
      </c>
      <c r="D95" s="48" t="s">
        <v>211</v>
      </c>
      <c r="E95" s="48" t="s">
        <v>211</v>
      </c>
      <c r="F95" s="41" t="s">
        <v>213</v>
      </c>
      <c r="G95" s="48" t="s">
        <v>111</v>
      </c>
      <c r="H95" s="48" t="s">
        <v>112</v>
      </c>
      <c r="I95" s="40" t="s">
        <v>37</v>
      </c>
      <c r="J95" s="42">
        <v>20.399999999999999</v>
      </c>
      <c r="K95" s="40" t="s">
        <v>96</v>
      </c>
      <c r="L95" s="40" t="s">
        <v>225</v>
      </c>
      <c r="M95" s="42">
        <v>8</v>
      </c>
      <c r="N95" s="42">
        <v>8.0712159999999997</v>
      </c>
      <c r="O95" s="42">
        <v>7.0000000000000007E-2</v>
      </c>
      <c r="P95" s="42">
        <v>0.06</v>
      </c>
      <c r="Q95" s="42">
        <v>0</v>
      </c>
      <c r="R95" s="42">
        <v>0.14000000000000001</v>
      </c>
      <c r="S95" s="42">
        <v>18.77</v>
      </c>
      <c r="T95" s="42">
        <v>18.36</v>
      </c>
      <c r="U95" s="42">
        <v>20.04</v>
      </c>
      <c r="V95" s="42">
        <v>57.17</v>
      </c>
      <c r="W95" s="42">
        <v>19.059999999999999</v>
      </c>
      <c r="X95" s="42"/>
      <c r="Y95" s="42"/>
      <c r="Z95" s="44">
        <v>20</v>
      </c>
      <c r="AA95" s="55">
        <f t="shared" si="4"/>
        <v>18.401960784313726</v>
      </c>
      <c r="AB95" s="55">
        <f t="shared" si="5"/>
        <v>18</v>
      </c>
      <c r="AC95" s="55">
        <f t="shared" si="6"/>
        <v>19.647058823529413</v>
      </c>
      <c r="AD95" s="55">
        <f t="shared" si="7"/>
        <v>18.686274509803923</v>
      </c>
      <c r="AE95" s="40"/>
      <c r="AF95" s="40" t="s">
        <v>76</v>
      </c>
    </row>
    <row r="96" spans="1:32" x14ac:dyDescent="0.25">
      <c r="A96" s="40" t="s">
        <v>145</v>
      </c>
      <c r="B96" s="40" t="s">
        <v>18</v>
      </c>
      <c r="C96" s="48" t="s">
        <v>92</v>
      </c>
      <c r="D96" s="48" t="s">
        <v>210</v>
      </c>
      <c r="E96" s="48" t="s">
        <v>210</v>
      </c>
      <c r="F96" s="41" t="s">
        <v>213</v>
      </c>
      <c r="G96" s="48" t="s">
        <v>107</v>
      </c>
      <c r="H96" s="48" t="s">
        <v>108</v>
      </c>
      <c r="I96" s="40" t="s">
        <v>37</v>
      </c>
      <c r="J96" s="42">
        <v>20.399999999999999</v>
      </c>
      <c r="K96" s="40" t="s">
        <v>96</v>
      </c>
      <c r="L96" s="40" t="s">
        <v>225</v>
      </c>
      <c r="M96" s="42">
        <v>8</v>
      </c>
      <c r="N96" s="42">
        <v>8.1229949999999995</v>
      </c>
      <c r="O96" s="42">
        <v>0.28000000000000003</v>
      </c>
      <c r="P96" s="42">
        <v>0.03</v>
      </c>
      <c r="Q96" s="42">
        <v>0</v>
      </c>
      <c r="R96" s="42">
        <v>0.32</v>
      </c>
      <c r="S96" s="42">
        <v>19.18</v>
      </c>
      <c r="T96" s="42">
        <v>17.68</v>
      </c>
      <c r="U96" s="42">
        <v>19.579999999999998</v>
      </c>
      <c r="V96" s="42">
        <v>56.44</v>
      </c>
      <c r="W96" s="42">
        <v>18.809999999999999</v>
      </c>
      <c r="X96" s="42"/>
      <c r="Y96" s="42"/>
      <c r="Z96" s="44">
        <v>20</v>
      </c>
      <c r="AA96" s="55">
        <f t="shared" si="4"/>
        <v>18.803921568627452</v>
      </c>
      <c r="AB96" s="55">
        <f t="shared" si="5"/>
        <v>17.333333333333336</v>
      </c>
      <c r="AC96" s="55">
        <f t="shared" si="6"/>
        <v>19.196078431372548</v>
      </c>
      <c r="AD96" s="55">
        <f t="shared" si="7"/>
        <v>18.441176470588236</v>
      </c>
      <c r="AE96" s="40"/>
      <c r="AF96" s="40" t="s">
        <v>103</v>
      </c>
    </row>
    <row r="97" spans="1:32" x14ac:dyDescent="0.25">
      <c r="A97" s="40" t="s">
        <v>145</v>
      </c>
      <c r="B97" s="40" t="s">
        <v>18</v>
      </c>
      <c r="C97" s="48" t="s">
        <v>93</v>
      </c>
      <c r="D97" s="48" t="s">
        <v>209</v>
      </c>
      <c r="E97" s="48" t="s">
        <v>209</v>
      </c>
      <c r="F97" s="41" t="s">
        <v>213</v>
      </c>
      <c r="G97" s="48" t="s">
        <v>109</v>
      </c>
      <c r="H97" s="48" t="s">
        <v>110</v>
      </c>
      <c r="I97" s="40" t="s">
        <v>37</v>
      </c>
      <c r="J97" s="42">
        <v>20.399999999999999</v>
      </c>
      <c r="K97" s="40" t="s">
        <v>96</v>
      </c>
      <c r="L97" s="40" t="s">
        <v>225</v>
      </c>
      <c r="M97" s="42">
        <v>8</v>
      </c>
      <c r="N97" s="42">
        <v>8.0104710000000008</v>
      </c>
      <c r="O97" s="42">
        <v>0</v>
      </c>
      <c r="P97" s="42">
        <v>0.01</v>
      </c>
      <c r="Q97" s="42">
        <v>0</v>
      </c>
      <c r="R97" s="42">
        <v>0.02</v>
      </c>
      <c r="S97" s="42">
        <v>17.54</v>
      </c>
      <c r="T97" s="42">
        <v>18.36</v>
      </c>
      <c r="U97" s="42">
        <v>20.350000000000001</v>
      </c>
      <c r="V97" s="42">
        <v>56.25</v>
      </c>
      <c r="W97" s="42">
        <v>18.75</v>
      </c>
      <c r="X97" s="42"/>
      <c r="Y97" s="42"/>
      <c r="Z97" s="44">
        <v>20</v>
      </c>
      <c r="AA97" s="55">
        <f t="shared" si="4"/>
        <v>17.196078431372548</v>
      </c>
      <c r="AB97" s="55">
        <f t="shared" si="5"/>
        <v>18</v>
      </c>
      <c r="AC97" s="55">
        <f t="shared" si="6"/>
        <v>19.950980392156865</v>
      </c>
      <c r="AD97" s="55">
        <f t="shared" si="7"/>
        <v>18.382352941176471</v>
      </c>
      <c r="AE97" s="40"/>
      <c r="AF97" s="40" t="s">
        <v>76</v>
      </c>
    </row>
    <row r="98" spans="1:32" x14ac:dyDescent="0.25">
      <c r="A98" s="40" t="s">
        <v>145</v>
      </c>
      <c r="B98" s="40" t="s">
        <v>18</v>
      </c>
      <c r="C98" s="48" t="s">
        <v>94</v>
      </c>
      <c r="D98" s="48" t="s">
        <v>212</v>
      </c>
      <c r="E98" s="48" t="s">
        <v>212</v>
      </c>
      <c r="F98" s="41" t="s">
        <v>213</v>
      </c>
      <c r="G98" s="48" t="s">
        <v>56</v>
      </c>
      <c r="H98" s="48" t="s">
        <v>57</v>
      </c>
      <c r="I98" s="40" t="s">
        <v>37</v>
      </c>
      <c r="J98" s="42">
        <v>20.399999999999999</v>
      </c>
      <c r="K98" s="40" t="s">
        <v>96</v>
      </c>
      <c r="L98" s="40" t="s">
        <v>225</v>
      </c>
      <c r="M98" s="42">
        <v>8</v>
      </c>
      <c r="N98" s="42">
        <v>8.1437120000000007</v>
      </c>
      <c r="O98" s="42">
        <v>0.3</v>
      </c>
      <c r="P98" s="42">
        <v>0.01</v>
      </c>
      <c r="Q98" s="42">
        <v>0</v>
      </c>
      <c r="R98" s="42">
        <v>0.31</v>
      </c>
      <c r="S98" s="42">
        <v>17.95</v>
      </c>
      <c r="T98" s="42">
        <v>16.32</v>
      </c>
      <c r="U98" s="42">
        <v>19.59</v>
      </c>
      <c r="V98" s="42">
        <v>53.86</v>
      </c>
      <c r="W98" s="42">
        <v>17.95</v>
      </c>
      <c r="X98" s="42"/>
      <c r="Y98" s="42"/>
      <c r="Z98" s="44">
        <v>20</v>
      </c>
      <c r="AA98" s="55">
        <f t="shared" si="4"/>
        <v>17.598039215686274</v>
      </c>
      <c r="AB98" s="55">
        <f t="shared" si="5"/>
        <v>16</v>
      </c>
      <c r="AC98" s="55">
        <f t="shared" si="6"/>
        <v>19.205882352941178</v>
      </c>
      <c r="AD98" s="55">
        <f t="shared" si="7"/>
        <v>17.598039215686274</v>
      </c>
      <c r="AE98" s="40"/>
      <c r="AF98" s="40" t="s">
        <v>103</v>
      </c>
    </row>
    <row r="99" spans="1:32" x14ac:dyDescent="0.25">
      <c r="A99" s="40" t="s">
        <v>145</v>
      </c>
      <c r="B99" s="40" t="s">
        <v>18</v>
      </c>
      <c r="C99" s="48" t="s">
        <v>26</v>
      </c>
      <c r="D99" s="48" t="s">
        <v>214</v>
      </c>
      <c r="E99" s="48" t="s">
        <v>214</v>
      </c>
      <c r="F99" s="41" t="s">
        <v>213</v>
      </c>
      <c r="G99" s="48" t="s">
        <v>223</v>
      </c>
      <c r="H99" s="48" t="s">
        <v>224</v>
      </c>
      <c r="I99" s="40" t="s">
        <v>37</v>
      </c>
      <c r="J99" s="42">
        <v>20.399999999999999</v>
      </c>
      <c r="K99" s="40" t="s">
        <v>102</v>
      </c>
      <c r="L99" s="40" t="s">
        <v>225</v>
      </c>
      <c r="M99" s="42">
        <v>8</v>
      </c>
      <c r="N99" s="42">
        <v>8.1391989999999996</v>
      </c>
      <c r="O99" s="42">
        <v>0.31</v>
      </c>
      <c r="P99" s="42">
        <v>0.02</v>
      </c>
      <c r="Q99" s="42">
        <v>0</v>
      </c>
      <c r="R99" s="42">
        <v>0.34</v>
      </c>
      <c r="S99" s="42">
        <v>18.77</v>
      </c>
      <c r="T99" s="42">
        <v>18.36</v>
      </c>
      <c r="U99" s="42">
        <v>19.52</v>
      </c>
      <c r="V99" s="42">
        <v>56.65</v>
      </c>
      <c r="W99" s="42">
        <v>18.88</v>
      </c>
      <c r="X99" s="42"/>
      <c r="Y99" s="42"/>
      <c r="Z99" s="44">
        <v>20</v>
      </c>
      <c r="AA99" s="55">
        <f t="shared" si="4"/>
        <v>18.401960784313726</v>
      </c>
      <c r="AB99" s="55">
        <f t="shared" si="5"/>
        <v>18</v>
      </c>
      <c r="AC99" s="55">
        <f t="shared" si="6"/>
        <v>19.137254901960784</v>
      </c>
      <c r="AD99" s="55">
        <f t="shared" si="7"/>
        <v>18.509803921568629</v>
      </c>
      <c r="AE99" s="40" t="s">
        <v>228</v>
      </c>
      <c r="AF99" s="40" t="s">
        <v>76</v>
      </c>
    </row>
    <row r="100" spans="1:32" x14ac:dyDescent="0.25">
      <c r="A100" s="40" t="s">
        <v>145</v>
      </c>
      <c r="B100" s="40" t="s">
        <v>18</v>
      </c>
      <c r="C100" s="48" t="s">
        <v>92</v>
      </c>
      <c r="D100" s="48" t="s">
        <v>215</v>
      </c>
      <c r="E100" s="48" t="s">
        <v>215</v>
      </c>
      <c r="F100" s="41" t="s">
        <v>213</v>
      </c>
      <c r="G100" s="48" t="s">
        <v>113</v>
      </c>
      <c r="H100" s="48" t="s">
        <v>114</v>
      </c>
      <c r="I100" s="40" t="s">
        <v>37</v>
      </c>
      <c r="J100" s="42">
        <v>20.399999999999999</v>
      </c>
      <c r="K100" s="40" t="s">
        <v>102</v>
      </c>
      <c r="L100" s="40" t="s">
        <v>225</v>
      </c>
      <c r="M100" s="42">
        <v>8</v>
      </c>
      <c r="N100" s="42">
        <v>8.0385279999999995</v>
      </c>
      <c r="O100" s="42">
        <v>0.02</v>
      </c>
      <c r="P100" s="42">
        <v>0.04</v>
      </c>
      <c r="Q100" s="42">
        <v>0</v>
      </c>
      <c r="R100" s="42">
        <v>7.0000000000000007E-2</v>
      </c>
      <c r="S100" s="42">
        <v>16.32</v>
      </c>
      <c r="T100" s="42">
        <v>17.68</v>
      </c>
      <c r="U100" s="42">
        <v>20.2</v>
      </c>
      <c r="V100" s="42">
        <v>54.2</v>
      </c>
      <c r="W100" s="42">
        <v>18.07</v>
      </c>
      <c r="X100" s="42"/>
      <c r="Y100" s="42"/>
      <c r="Z100" s="44">
        <v>20</v>
      </c>
      <c r="AA100" s="55">
        <f t="shared" si="4"/>
        <v>16</v>
      </c>
      <c r="AB100" s="55">
        <f t="shared" si="5"/>
        <v>17.333333333333336</v>
      </c>
      <c r="AC100" s="55">
        <f t="shared" si="6"/>
        <v>19.803921568627452</v>
      </c>
      <c r="AD100" s="55">
        <f t="shared" si="7"/>
        <v>17.715686274509807</v>
      </c>
      <c r="AE100" s="40" t="s">
        <v>228</v>
      </c>
      <c r="AF100" s="40" t="s">
        <v>76</v>
      </c>
    </row>
    <row r="101" spans="1:32" x14ac:dyDescent="0.25">
      <c r="A101" s="40" t="s">
        <v>145</v>
      </c>
      <c r="B101" s="40" t="s">
        <v>24</v>
      </c>
      <c r="C101" s="48" t="s">
        <v>26</v>
      </c>
      <c r="D101" s="48" t="s">
        <v>216</v>
      </c>
      <c r="E101" s="48" t="s">
        <v>216</v>
      </c>
      <c r="F101" s="41" t="s">
        <v>213</v>
      </c>
      <c r="G101" s="48" t="s">
        <v>58</v>
      </c>
      <c r="H101" s="48" t="s">
        <v>59</v>
      </c>
      <c r="I101" s="40" t="s">
        <v>37</v>
      </c>
      <c r="J101" s="42">
        <v>40</v>
      </c>
      <c r="K101" s="40" t="s">
        <v>25</v>
      </c>
      <c r="L101" s="40" t="s">
        <v>225</v>
      </c>
      <c r="M101" s="42">
        <v>8</v>
      </c>
      <c r="N101" s="42">
        <v>8.4636870000000002</v>
      </c>
      <c r="O101" s="42">
        <v>0.79</v>
      </c>
      <c r="P101" s="42">
        <v>0.15</v>
      </c>
      <c r="Q101" s="42">
        <v>0</v>
      </c>
      <c r="R101" s="42">
        <v>0.95</v>
      </c>
      <c r="S101" s="42">
        <v>39.590000000000003</v>
      </c>
      <c r="T101" s="42">
        <v>30.97</v>
      </c>
      <c r="U101" s="42">
        <v>35.6</v>
      </c>
      <c r="V101" s="42">
        <v>106.16</v>
      </c>
      <c r="W101" s="42">
        <v>35.39</v>
      </c>
      <c r="X101" s="42"/>
      <c r="Y101" s="42"/>
      <c r="Z101" s="52">
        <v>40</v>
      </c>
      <c r="AA101" s="55">
        <f t="shared" si="4"/>
        <v>39.590000000000003</v>
      </c>
      <c r="AB101" s="55">
        <f t="shared" si="5"/>
        <v>30.97</v>
      </c>
      <c r="AC101" s="55">
        <f t="shared" si="6"/>
        <v>35.6</v>
      </c>
      <c r="AD101" s="55">
        <f t="shared" si="7"/>
        <v>35.39</v>
      </c>
      <c r="AE101" s="40"/>
      <c r="AF101" s="40" t="s">
        <v>76</v>
      </c>
    </row>
  </sheetData>
  <autoFilter ref="A1:AF101" xr:uid="{00000000-0001-0000-0000-000000000000}"/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79188-F68B-427F-AEC5-4687B8FACD0F}">
  <dimension ref="A1:K97"/>
  <sheetViews>
    <sheetView workbookViewId="0"/>
  </sheetViews>
  <sheetFormatPr defaultRowHeight="13" x14ac:dyDescent="0.3"/>
  <cols>
    <col min="1" max="1" width="41" style="34" bestFit="1" customWidth="1"/>
    <col min="2" max="2" width="28.81640625" style="34" bestFit="1" customWidth="1"/>
    <col min="3" max="3" width="29.7265625" style="34" bestFit="1" customWidth="1"/>
    <col min="4" max="4" width="31.54296875" style="34" bestFit="1" customWidth="1"/>
    <col min="5" max="5" width="28" style="10" bestFit="1" customWidth="1"/>
    <col min="6" max="6" width="27.1796875" style="10" bestFit="1" customWidth="1"/>
    <col min="7" max="7" width="28" style="53" bestFit="1" customWidth="1"/>
    <col min="8" max="8" width="9.1796875" style="24"/>
    <col min="9" max="9" width="23" style="24" customWidth="1"/>
    <col min="10" max="10" width="9.1796875" style="20"/>
    <col min="11" max="11" width="9.1796875" style="51"/>
  </cols>
  <sheetData>
    <row r="1" spans="1:11" x14ac:dyDescent="0.3">
      <c r="A1" s="1" t="s">
        <v>62</v>
      </c>
      <c r="B1" t="s">
        <v>76</v>
      </c>
    </row>
    <row r="3" spans="1:11" x14ac:dyDescent="0.3">
      <c r="A3" s="1" t="s">
        <v>48</v>
      </c>
      <c r="B3" s="1" t="s">
        <v>151</v>
      </c>
      <c r="C3" s="1" t="s">
        <v>3</v>
      </c>
      <c r="D3" s="1" t="s">
        <v>6</v>
      </c>
      <c r="E3" s="1" t="s">
        <v>227</v>
      </c>
      <c r="F3" t="s">
        <v>106</v>
      </c>
      <c r="G3" s="35" t="s">
        <v>105</v>
      </c>
      <c r="I3" s="38" t="s">
        <v>231</v>
      </c>
      <c r="J3" s="20" t="s">
        <v>233</v>
      </c>
    </row>
    <row r="4" spans="1:11" x14ac:dyDescent="0.3">
      <c r="A4" t="s">
        <v>228</v>
      </c>
      <c r="B4" t="s">
        <v>102</v>
      </c>
      <c r="C4" t="s">
        <v>215</v>
      </c>
      <c r="D4" t="s">
        <v>113</v>
      </c>
      <c r="E4" t="s">
        <v>114</v>
      </c>
      <c r="F4" s="56">
        <v>60</v>
      </c>
      <c r="G4" s="35">
        <v>52.496862745098042</v>
      </c>
    </row>
    <row r="5" spans="1:11" x14ac:dyDescent="0.3">
      <c r="A5"/>
      <c r="B5"/>
      <c r="C5" t="s">
        <v>207</v>
      </c>
      <c r="D5" t="s">
        <v>208</v>
      </c>
      <c r="E5" t="s">
        <v>222</v>
      </c>
      <c r="F5" s="56">
        <v>30</v>
      </c>
      <c r="G5" s="35">
        <v>27.106428571428573</v>
      </c>
    </row>
    <row r="6" spans="1:11" x14ac:dyDescent="0.3">
      <c r="A6"/>
      <c r="B6"/>
      <c r="C6" t="s">
        <v>214</v>
      </c>
      <c r="D6" t="s">
        <v>223</v>
      </c>
      <c r="E6" t="s">
        <v>224</v>
      </c>
      <c r="F6" s="56">
        <v>60</v>
      </c>
      <c r="G6" s="35">
        <v>53.822549019607848</v>
      </c>
    </row>
    <row r="7" spans="1:11" x14ac:dyDescent="0.3">
      <c r="A7"/>
      <c r="B7" t="s">
        <v>229</v>
      </c>
      <c r="C7"/>
      <c r="D7"/>
      <c r="E7"/>
      <c r="F7" s="56">
        <v>150</v>
      </c>
      <c r="G7" s="35">
        <v>133.42584033613446</v>
      </c>
      <c r="J7" s="20">
        <f>GETPIVOTDATA("Sum of Actual Points corrected",$A$3,"Division2","PLEASURE JUNIOR","TEAM","ECCTRA JUNIOR TEAM")</f>
        <v>133.42584033613446</v>
      </c>
      <c r="K7" s="51">
        <v>1</v>
      </c>
    </row>
    <row r="8" spans="1:11" x14ac:dyDescent="0.3">
      <c r="A8" t="s">
        <v>226</v>
      </c>
      <c r="B8" t="s">
        <v>96</v>
      </c>
      <c r="C8" t="s">
        <v>198</v>
      </c>
      <c r="D8" t="s">
        <v>217</v>
      </c>
      <c r="E8" t="s">
        <v>204</v>
      </c>
      <c r="F8" s="56">
        <v>30</v>
      </c>
      <c r="G8" s="35">
        <v>26.438571428571429</v>
      </c>
    </row>
    <row r="9" spans="1:11" ht="17.25" customHeight="1" x14ac:dyDescent="0.3">
      <c r="A9"/>
      <c r="B9"/>
      <c r="C9" t="s">
        <v>199</v>
      </c>
      <c r="D9" t="s">
        <v>202</v>
      </c>
      <c r="E9" t="s">
        <v>205</v>
      </c>
      <c r="F9" s="56">
        <v>30</v>
      </c>
      <c r="G9" s="35" t="e">
        <v>#DIV/0!</v>
      </c>
      <c r="I9" s="24" t="s">
        <v>64</v>
      </c>
    </row>
    <row r="10" spans="1:11" x14ac:dyDescent="0.3">
      <c r="A10"/>
      <c r="B10"/>
      <c r="C10" t="s">
        <v>195</v>
      </c>
      <c r="D10" t="s">
        <v>200</v>
      </c>
      <c r="E10" t="s">
        <v>219</v>
      </c>
      <c r="F10" s="56">
        <v>30</v>
      </c>
      <c r="G10" s="35">
        <v>27.512499999999999</v>
      </c>
    </row>
    <row r="11" spans="1:11" x14ac:dyDescent="0.3">
      <c r="A11"/>
      <c r="B11"/>
      <c r="C11" t="s">
        <v>196</v>
      </c>
      <c r="D11" t="s">
        <v>201</v>
      </c>
      <c r="E11" t="s">
        <v>220</v>
      </c>
      <c r="F11" s="56">
        <v>30</v>
      </c>
      <c r="G11" s="35">
        <v>26.829285714285717</v>
      </c>
    </row>
    <row r="12" spans="1:11" x14ac:dyDescent="0.3">
      <c r="A12"/>
      <c r="B12" t="s">
        <v>230</v>
      </c>
      <c r="C12"/>
      <c r="D12"/>
      <c r="E12"/>
      <c r="F12" s="56">
        <v>120</v>
      </c>
      <c r="G12" s="35" t="e">
        <v>#DIV/0!</v>
      </c>
      <c r="J12" s="20" t="e">
        <f>GETPIVOTDATA("Sum of Actual Points corrected",$A$3,"Division2","PLEASURE OPEN","TEAM","ECCTRA TEAM 2")-GETPIVOTDATA("Sum of Actual Points corrected",$A$3,"Number","A212","Rider","WHEELER  MILLISSA","HORSE","GRINGO STAR","Division2","PLEASURE OPEN","TEAM","ECCTRA TEAM 2")</f>
        <v>#DIV/0!</v>
      </c>
      <c r="K12" s="51">
        <v>5</v>
      </c>
    </row>
    <row r="13" spans="1:11" x14ac:dyDescent="0.3">
      <c r="A13" t="s">
        <v>149</v>
      </c>
      <c r="B13" t="s">
        <v>96</v>
      </c>
      <c r="C13" t="s">
        <v>97</v>
      </c>
      <c r="D13" t="s">
        <v>40</v>
      </c>
      <c r="E13" t="s">
        <v>115</v>
      </c>
      <c r="F13" s="56">
        <v>60</v>
      </c>
      <c r="G13" s="35">
        <v>54.773962484722887</v>
      </c>
    </row>
    <row r="14" spans="1:11" x14ac:dyDescent="0.3">
      <c r="A14"/>
      <c r="B14"/>
      <c r="C14" t="s">
        <v>134</v>
      </c>
      <c r="D14" t="s">
        <v>135</v>
      </c>
      <c r="E14" t="s">
        <v>136</v>
      </c>
      <c r="F14" s="56">
        <v>60</v>
      </c>
      <c r="G14" s="35">
        <v>51.853975845080576</v>
      </c>
    </row>
    <row r="15" spans="1:11" x14ac:dyDescent="0.3">
      <c r="A15"/>
      <c r="B15"/>
      <c r="C15" t="s">
        <v>130</v>
      </c>
      <c r="D15" t="s">
        <v>131</v>
      </c>
      <c r="E15" t="s">
        <v>132</v>
      </c>
      <c r="F15" s="56">
        <v>60</v>
      </c>
      <c r="G15" s="35">
        <v>52.713588091062988</v>
      </c>
    </row>
    <row r="16" spans="1:11" x14ac:dyDescent="0.3">
      <c r="A16"/>
      <c r="B16" t="s">
        <v>230</v>
      </c>
      <c r="C16"/>
      <c r="D16"/>
      <c r="E16"/>
      <c r="F16" s="56">
        <v>180</v>
      </c>
      <c r="G16" s="35">
        <v>159.34152642086644</v>
      </c>
      <c r="J16" s="20">
        <f>GETPIVOTDATA("Sum of Actual Points corrected",$A$3,"Division2","PLEASURE OPEN","TEAM","GAUTENG BLUE")</f>
        <v>159.34152642086644</v>
      </c>
      <c r="K16" s="51">
        <v>3</v>
      </c>
    </row>
    <row r="17" spans="1:11" x14ac:dyDescent="0.3">
      <c r="A17" t="s">
        <v>150</v>
      </c>
      <c r="B17" t="s">
        <v>96</v>
      </c>
      <c r="C17" t="s">
        <v>127</v>
      </c>
      <c r="D17" t="s">
        <v>128</v>
      </c>
      <c r="E17" t="s">
        <v>129</v>
      </c>
      <c r="F17" s="56">
        <v>60</v>
      </c>
      <c r="G17" s="35">
        <v>53.396978737294376</v>
      </c>
    </row>
    <row r="18" spans="1:11" x14ac:dyDescent="0.3">
      <c r="A18"/>
      <c r="B18"/>
      <c r="C18" t="s">
        <v>99</v>
      </c>
      <c r="D18" t="s">
        <v>100</v>
      </c>
      <c r="E18" t="s">
        <v>116</v>
      </c>
      <c r="F18" s="56">
        <v>60</v>
      </c>
      <c r="G18" s="35">
        <v>53.102095906113121</v>
      </c>
    </row>
    <row r="19" spans="1:11" x14ac:dyDescent="0.3">
      <c r="A19"/>
      <c r="B19"/>
      <c r="C19" t="s">
        <v>124</v>
      </c>
      <c r="D19" t="s">
        <v>125</v>
      </c>
      <c r="E19" t="s">
        <v>126</v>
      </c>
      <c r="F19" s="56">
        <v>60</v>
      </c>
      <c r="G19" s="35">
        <v>55.299975708440563</v>
      </c>
    </row>
    <row r="20" spans="1:11" x14ac:dyDescent="0.3">
      <c r="A20"/>
      <c r="B20" t="s">
        <v>230</v>
      </c>
      <c r="C20"/>
      <c r="D20"/>
      <c r="E20"/>
      <c r="F20" s="56">
        <v>180</v>
      </c>
      <c r="G20" s="35">
        <v>161.79905035184805</v>
      </c>
      <c r="J20" s="20">
        <f>GETPIVOTDATA("Sum of Actual Points corrected",$A$3,"Division2","PLEASURE OPEN","TEAM","GAUTENG YELLOW")</f>
        <v>161.79905035184805</v>
      </c>
      <c r="K20" s="51">
        <v>2</v>
      </c>
    </row>
    <row r="21" spans="1:11" x14ac:dyDescent="0.3">
      <c r="A21" t="s">
        <v>193</v>
      </c>
      <c r="B21" t="s">
        <v>96</v>
      </c>
      <c r="C21" t="s">
        <v>152</v>
      </c>
      <c r="D21" t="s">
        <v>162</v>
      </c>
      <c r="E21" t="s">
        <v>169</v>
      </c>
      <c r="F21" s="56">
        <v>30</v>
      </c>
      <c r="G21" s="35">
        <v>27.64150943396227</v>
      </c>
    </row>
    <row r="22" spans="1:11" x14ac:dyDescent="0.3">
      <c r="A22"/>
      <c r="B22"/>
      <c r="C22" t="s">
        <v>154</v>
      </c>
      <c r="D22" t="s">
        <v>164</v>
      </c>
      <c r="E22" t="s">
        <v>172</v>
      </c>
      <c r="F22" s="56">
        <v>30</v>
      </c>
      <c r="G22" s="35">
        <v>26.113207547169811</v>
      </c>
      <c r="I22" s="24" t="s">
        <v>64</v>
      </c>
    </row>
    <row r="23" spans="1:11" x14ac:dyDescent="0.3">
      <c r="A23"/>
      <c r="B23"/>
      <c r="C23" t="s">
        <v>120</v>
      </c>
      <c r="D23" t="s">
        <v>121</v>
      </c>
      <c r="E23" t="s">
        <v>170</v>
      </c>
      <c r="F23" s="56">
        <v>30</v>
      </c>
      <c r="G23" s="35">
        <v>27</v>
      </c>
    </row>
    <row r="24" spans="1:11" x14ac:dyDescent="0.3">
      <c r="A24"/>
      <c r="B24"/>
      <c r="C24" t="s">
        <v>153</v>
      </c>
      <c r="D24" t="s">
        <v>163</v>
      </c>
      <c r="E24" t="s">
        <v>171</v>
      </c>
      <c r="F24" s="56">
        <v>30</v>
      </c>
      <c r="G24" s="35">
        <v>27.443396226415096</v>
      </c>
    </row>
    <row r="25" spans="1:11" x14ac:dyDescent="0.3">
      <c r="A25"/>
      <c r="B25" t="s">
        <v>230</v>
      </c>
      <c r="C25"/>
      <c r="D25"/>
      <c r="E25"/>
      <c r="F25" s="56">
        <v>120</v>
      </c>
      <c r="G25" s="35">
        <v>108.19811320754718</v>
      </c>
      <c r="J25" s="20">
        <f>GETPIVOTDATA("Sum of Actual Points corrected",$A$3,"Division2","PLEASURE OPEN","TEAM","WECTRA BLUE")-GETPIVOTDATA("Sum of Actual Points corrected",$A$3,"Number","A119","Rider","SWANEPOEL  LOUWMARIE","HORSE","SLUYSWYK JOOP","Division2","PLEASURE OPEN","TEAM","WECTRA BLUE")</f>
        <v>82.084905660377373</v>
      </c>
      <c r="K25" s="51">
        <v>4</v>
      </c>
    </row>
    <row r="26" spans="1:11" x14ac:dyDescent="0.3">
      <c r="A26" t="s">
        <v>192</v>
      </c>
      <c r="B26" t="s">
        <v>96</v>
      </c>
      <c r="C26" t="s">
        <v>156</v>
      </c>
      <c r="D26" t="s">
        <v>66</v>
      </c>
      <c r="E26" t="s">
        <v>67</v>
      </c>
      <c r="F26" s="56">
        <v>60</v>
      </c>
      <c r="G26" s="35">
        <v>56.126746381371937</v>
      </c>
    </row>
    <row r="27" spans="1:11" x14ac:dyDescent="0.3">
      <c r="A27"/>
      <c r="B27"/>
      <c r="C27" t="s">
        <v>157</v>
      </c>
      <c r="D27" t="s">
        <v>70</v>
      </c>
      <c r="E27" t="s">
        <v>71</v>
      </c>
      <c r="F27" s="56">
        <v>60</v>
      </c>
      <c r="G27" s="35">
        <v>54.637591776798828</v>
      </c>
    </row>
    <row r="28" spans="1:11" x14ac:dyDescent="0.3">
      <c r="A28"/>
      <c r="B28"/>
      <c r="C28" t="s">
        <v>159</v>
      </c>
      <c r="D28" t="s">
        <v>167</v>
      </c>
      <c r="E28" t="s">
        <v>175</v>
      </c>
      <c r="F28" s="56">
        <v>60</v>
      </c>
      <c r="G28" s="35">
        <v>53.494063352213132</v>
      </c>
      <c r="I28" s="24" t="s">
        <v>64</v>
      </c>
    </row>
    <row r="29" spans="1:11" x14ac:dyDescent="0.3">
      <c r="A29"/>
      <c r="B29"/>
      <c r="C29" t="s">
        <v>158</v>
      </c>
      <c r="D29" t="s">
        <v>166</v>
      </c>
      <c r="E29" t="s">
        <v>174</v>
      </c>
      <c r="F29" s="56">
        <v>60</v>
      </c>
      <c r="G29" s="35">
        <v>54.625256975036706</v>
      </c>
    </row>
    <row r="30" spans="1:11" x14ac:dyDescent="0.3">
      <c r="A30"/>
      <c r="B30" t="s">
        <v>230</v>
      </c>
      <c r="C30"/>
      <c r="D30"/>
      <c r="E30"/>
      <c r="F30" s="56">
        <v>240</v>
      </c>
      <c r="G30" s="35">
        <v>218.88365848542063</v>
      </c>
      <c r="J30" s="20">
        <f>GETPIVOTDATA("Sum of Actual Points corrected",$A$3,"Division2","PLEASURE OPEN","TEAM","WECTRA RED")-GETPIVOTDATA("Sum of Actual Points corrected",$A$3,"Number","A095","Rider","DU PLESSIS  KATHY","HORSE","SICADA FADJID","Division2","PLEASURE OPEN","TEAM","WECTRA RED")</f>
        <v>165.38959513320748</v>
      </c>
      <c r="K30" s="51">
        <v>1</v>
      </c>
    </row>
    <row r="31" spans="1:11" x14ac:dyDescent="0.3">
      <c r="A31"/>
      <c r="B31"/>
      <c r="C31"/>
      <c r="D31"/>
      <c r="E31"/>
      <c r="F31"/>
      <c r="G31"/>
    </row>
    <row r="32" spans="1:11" x14ac:dyDescent="0.3">
      <c r="A32"/>
      <c r="B32"/>
      <c r="C32"/>
      <c r="D32"/>
      <c r="E32"/>
      <c r="F32"/>
      <c r="G32"/>
    </row>
    <row r="33" spans="1:7" x14ac:dyDescent="0.3">
      <c r="A33"/>
      <c r="B33"/>
      <c r="C33"/>
      <c r="D33"/>
      <c r="E33"/>
      <c r="F33"/>
      <c r="G33"/>
    </row>
    <row r="34" spans="1:7" x14ac:dyDescent="0.3">
      <c r="A34"/>
      <c r="B34"/>
      <c r="C34"/>
      <c r="D34"/>
      <c r="E34"/>
      <c r="F34"/>
      <c r="G34"/>
    </row>
    <row r="35" spans="1:7" x14ac:dyDescent="0.3">
      <c r="A35"/>
      <c r="B35"/>
      <c r="C35"/>
      <c r="D35"/>
      <c r="E35"/>
      <c r="F35"/>
      <c r="G35"/>
    </row>
    <row r="36" spans="1:7" x14ac:dyDescent="0.3">
      <c r="A36"/>
      <c r="B36"/>
      <c r="C36"/>
      <c r="D36"/>
      <c r="E36"/>
      <c r="F36"/>
      <c r="G36"/>
    </row>
    <row r="37" spans="1:7" x14ac:dyDescent="0.3">
      <c r="A37"/>
      <c r="B37"/>
      <c r="C37"/>
      <c r="D37"/>
      <c r="E37"/>
      <c r="F37"/>
      <c r="G37"/>
    </row>
    <row r="38" spans="1:7" x14ac:dyDescent="0.3">
      <c r="A38"/>
      <c r="B38"/>
      <c r="C38"/>
      <c r="D38"/>
      <c r="E38"/>
      <c r="F38"/>
      <c r="G38"/>
    </row>
    <row r="39" spans="1:7" x14ac:dyDescent="0.3">
      <c r="A39"/>
      <c r="B39"/>
      <c r="C39"/>
      <c r="D39"/>
      <c r="E39"/>
      <c r="F39"/>
      <c r="G39"/>
    </row>
    <row r="40" spans="1:7" x14ac:dyDescent="0.3">
      <c r="A40"/>
      <c r="B40"/>
      <c r="C40"/>
      <c r="D40"/>
      <c r="E40"/>
      <c r="F40"/>
      <c r="G40"/>
    </row>
    <row r="41" spans="1:7" x14ac:dyDescent="0.3">
      <c r="A41"/>
      <c r="B41"/>
      <c r="C41"/>
      <c r="D41"/>
      <c r="E41"/>
      <c r="F41"/>
      <c r="G41"/>
    </row>
    <row r="42" spans="1:7" x14ac:dyDescent="0.3">
      <c r="A42"/>
      <c r="B42"/>
      <c r="C42"/>
      <c r="D42"/>
      <c r="E42"/>
      <c r="F42"/>
      <c r="G42"/>
    </row>
    <row r="43" spans="1:7" x14ac:dyDescent="0.3">
      <c r="A43"/>
      <c r="B43"/>
      <c r="C43"/>
      <c r="D43"/>
      <c r="E43"/>
      <c r="F43"/>
      <c r="G43"/>
    </row>
    <row r="44" spans="1:7" x14ac:dyDescent="0.3">
      <c r="A44"/>
      <c r="B44"/>
      <c r="C44"/>
      <c r="D44"/>
      <c r="E44"/>
      <c r="F44"/>
      <c r="G44" s="35"/>
    </row>
    <row r="45" spans="1:7" x14ac:dyDescent="0.3">
      <c r="A45"/>
      <c r="B45"/>
      <c r="C45"/>
      <c r="D45"/>
      <c r="E45"/>
      <c r="F45"/>
      <c r="G45" s="35"/>
    </row>
    <row r="46" spans="1:7" x14ac:dyDescent="0.3">
      <c r="A46"/>
      <c r="B46"/>
      <c r="C46"/>
      <c r="D46"/>
      <c r="E46"/>
      <c r="F46"/>
      <c r="G46" s="35"/>
    </row>
    <row r="47" spans="1:7" x14ac:dyDescent="0.3">
      <c r="A47"/>
      <c r="B47"/>
      <c r="C47"/>
      <c r="D47"/>
      <c r="E47"/>
      <c r="F47"/>
      <c r="G47" s="35"/>
    </row>
    <row r="48" spans="1:7" x14ac:dyDescent="0.3">
      <c r="A48"/>
      <c r="B48"/>
      <c r="C48"/>
      <c r="D48"/>
      <c r="E48"/>
      <c r="F48"/>
      <c r="G48" s="35"/>
    </row>
    <row r="49" spans="1:7" x14ac:dyDescent="0.3">
      <c r="A49"/>
      <c r="B49"/>
      <c r="C49"/>
      <c r="D49"/>
      <c r="E49"/>
      <c r="F49"/>
      <c r="G49" s="35"/>
    </row>
    <row r="50" spans="1:7" x14ac:dyDescent="0.3">
      <c r="A50"/>
      <c r="B50"/>
      <c r="C50"/>
      <c r="D50"/>
      <c r="E50"/>
      <c r="F50"/>
      <c r="G50" s="35"/>
    </row>
    <row r="51" spans="1:7" x14ac:dyDescent="0.3">
      <c r="A51"/>
      <c r="B51"/>
      <c r="C51"/>
      <c r="D51"/>
      <c r="E51"/>
      <c r="F51"/>
      <c r="G51" s="35"/>
    </row>
    <row r="52" spans="1:7" x14ac:dyDescent="0.3">
      <c r="A52"/>
      <c r="B52"/>
      <c r="C52"/>
      <c r="D52"/>
      <c r="E52"/>
      <c r="F52"/>
    </row>
    <row r="53" spans="1:7" x14ac:dyDescent="0.3">
      <c r="A53"/>
      <c r="B53"/>
      <c r="C53"/>
      <c r="D53"/>
      <c r="E53"/>
      <c r="F53"/>
    </row>
    <row r="54" spans="1:7" x14ac:dyDescent="0.3">
      <c r="A54"/>
      <c r="B54"/>
      <c r="C54"/>
      <c r="D54"/>
      <c r="E54"/>
      <c r="F54"/>
    </row>
    <row r="55" spans="1:7" x14ac:dyDescent="0.3">
      <c r="A55"/>
      <c r="B55"/>
      <c r="C55"/>
      <c r="D55"/>
      <c r="E55"/>
      <c r="F55"/>
    </row>
    <row r="56" spans="1:7" x14ac:dyDescent="0.3">
      <c r="A56"/>
      <c r="B56"/>
      <c r="C56"/>
      <c r="D56"/>
      <c r="E56"/>
      <c r="F56"/>
    </row>
    <row r="57" spans="1:7" x14ac:dyDescent="0.3">
      <c r="A57"/>
      <c r="B57"/>
      <c r="C57"/>
      <c r="D57"/>
      <c r="E57"/>
      <c r="F57"/>
    </row>
    <row r="58" spans="1:7" x14ac:dyDescent="0.3">
      <c r="A58"/>
      <c r="B58"/>
      <c r="C58"/>
      <c r="D58"/>
      <c r="E58"/>
      <c r="F58"/>
    </row>
    <row r="59" spans="1:7" x14ac:dyDescent="0.3">
      <c r="A59"/>
      <c r="B59"/>
      <c r="C59"/>
      <c r="D59"/>
      <c r="E59"/>
      <c r="F59"/>
    </row>
    <row r="60" spans="1:7" x14ac:dyDescent="0.3">
      <c r="A60"/>
      <c r="B60"/>
      <c r="C60"/>
      <c r="D60"/>
      <c r="E60"/>
      <c r="F60"/>
    </row>
    <row r="61" spans="1:7" x14ac:dyDescent="0.3">
      <c r="A61"/>
      <c r="B61"/>
      <c r="C61"/>
      <c r="D61"/>
      <c r="E61"/>
      <c r="F61"/>
    </row>
    <row r="62" spans="1:7" x14ac:dyDescent="0.3">
      <c r="A62"/>
      <c r="B62"/>
      <c r="C62"/>
      <c r="D62"/>
      <c r="E62"/>
      <c r="F62"/>
    </row>
    <row r="63" spans="1:7" x14ac:dyDescent="0.3">
      <c r="A63"/>
      <c r="B63"/>
      <c r="C63"/>
      <c r="D63"/>
      <c r="E63"/>
      <c r="F63"/>
    </row>
    <row r="64" spans="1:7" x14ac:dyDescent="0.3">
      <c r="A64"/>
      <c r="B64"/>
      <c r="C64"/>
      <c r="D64"/>
      <c r="E64"/>
      <c r="F64"/>
    </row>
    <row r="65" spans="1:6" x14ac:dyDescent="0.3">
      <c r="A65"/>
      <c r="B65"/>
      <c r="C65"/>
      <c r="D65"/>
      <c r="E65"/>
      <c r="F65"/>
    </row>
    <row r="66" spans="1:6" x14ac:dyDescent="0.3">
      <c r="A66"/>
      <c r="B66"/>
      <c r="C66"/>
      <c r="D66"/>
      <c r="E66"/>
      <c r="F66"/>
    </row>
    <row r="67" spans="1:6" x14ac:dyDescent="0.3">
      <c r="A67"/>
      <c r="B67"/>
      <c r="C67"/>
      <c r="D67"/>
      <c r="E67"/>
      <c r="F67"/>
    </row>
    <row r="68" spans="1:6" x14ac:dyDescent="0.3">
      <c r="A68"/>
      <c r="B68"/>
      <c r="C68"/>
      <c r="D68"/>
      <c r="E68"/>
      <c r="F68"/>
    </row>
    <row r="69" spans="1:6" x14ac:dyDescent="0.3">
      <c r="A69"/>
      <c r="B69"/>
      <c r="C69"/>
      <c r="D69"/>
      <c r="E69"/>
      <c r="F69"/>
    </row>
    <row r="70" spans="1:6" x14ac:dyDescent="0.3">
      <c r="A70"/>
      <c r="B70"/>
      <c r="C70"/>
      <c r="D70"/>
      <c r="E70"/>
      <c r="F70"/>
    </row>
    <row r="71" spans="1:6" x14ac:dyDescent="0.3">
      <c r="A71"/>
      <c r="B71"/>
      <c r="C71"/>
      <c r="D71"/>
      <c r="E71"/>
      <c r="F71"/>
    </row>
    <row r="72" spans="1:6" x14ac:dyDescent="0.3">
      <c r="A72"/>
      <c r="B72"/>
      <c r="C72"/>
      <c r="D72"/>
      <c r="E72"/>
      <c r="F72"/>
    </row>
    <row r="73" spans="1:6" x14ac:dyDescent="0.3">
      <c r="A73"/>
      <c r="B73"/>
      <c r="C73"/>
      <c r="D73"/>
      <c r="E73"/>
      <c r="F73"/>
    </row>
    <row r="74" spans="1:6" x14ac:dyDescent="0.3">
      <c r="A74"/>
      <c r="B74"/>
      <c r="C74"/>
      <c r="D74"/>
      <c r="E74"/>
      <c r="F74"/>
    </row>
    <row r="75" spans="1:6" x14ac:dyDescent="0.3">
      <c r="A75"/>
      <c r="B75"/>
      <c r="C75"/>
      <c r="D75"/>
      <c r="E75"/>
      <c r="F75"/>
    </row>
    <row r="76" spans="1:6" x14ac:dyDescent="0.3">
      <c r="A76"/>
      <c r="B76"/>
      <c r="C76"/>
      <c r="D76"/>
      <c r="E76"/>
      <c r="F76"/>
    </row>
    <row r="77" spans="1:6" x14ac:dyDescent="0.3">
      <c r="A77"/>
      <c r="B77"/>
      <c r="C77"/>
      <c r="D77"/>
      <c r="E77"/>
      <c r="F77"/>
    </row>
    <row r="78" spans="1:6" x14ac:dyDescent="0.3">
      <c r="A78"/>
      <c r="B78"/>
      <c r="C78"/>
      <c r="D78"/>
      <c r="E78"/>
      <c r="F78"/>
    </row>
    <row r="79" spans="1:6" x14ac:dyDescent="0.3">
      <c r="A79"/>
      <c r="B79"/>
      <c r="C79"/>
      <c r="D79"/>
      <c r="E79"/>
      <c r="F79"/>
    </row>
    <row r="80" spans="1:6" x14ac:dyDescent="0.3">
      <c r="A80"/>
      <c r="B80"/>
      <c r="C80"/>
      <c r="D80"/>
      <c r="E80"/>
      <c r="F80"/>
    </row>
    <row r="81" spans="1:6" x14ac:dyDescent="0.3">
      <c r="A81"/>
      <c r="B81"/>
      <c r="C81"/>
      <c r="D81"/>
      <c r="E81"/>
      <c r="F81"/>
    </row>
    <row r="82" spans="1:6" x14ac:dyDescent="0.3">
      <c r="A82"/>
      <c r="B82"/>
      <c r="C82"/>
      <c r="D82"/>
      <c r="E82"/>
      <c r="F82"/>
    </row>
    <row r="83" spans="1:6" x14ac:dyDescent="0.3">
      <c r="A83"/>
      <c r="B83"/>
      <c r="C83"/>
      <c r="D83"/>
      <c r="E83"/>
      <c r="F83"/>
    </row>
    <row r="84" spans="1:6" x14ac:dyDescent="0.3">
      <c r="A84"/>
      <c r="B84"/>
      <c r="C84"/>
      <c r="D84"/>
      <c r="E84"/>
      <c r="F84"/>
    </row>
    <row r="85" spans="1:6" x14ac:dyDescent="0.3">
      <c r="A85"/>
      <c r="B85"/>
      <c r="C85"/>
      <c r="D85"/>
      <c r="E85"/>
      <c r="F85"/>
    </row>
    <row r="86" spans="1:6" x14ac:dyDescent="0.3">
      <c r="A86"/>
      <c r="B86"/>
      <c r="C86"/>
      <c r="D86"/>
      <c r="E86"/>
      <c r="F86"/>
    </row>
    <row r="87" spans="1:6" x14ac:dyDescent="0.3">
      <c r="A87"/>
      <c r="B87"/>
      <c r="C87"/>
      <c r="D87"/>
      <c r="E87"/>
      <c r="F87"/>
    </row>
    <row r="88" spans="1:6" x14ac:dyDescent="0.3">
      <c r="A88"/>
      <c r="B88"/>
      <c r="C88"/>
      <c r="D88"/>
      <c r="E88"/>
      <c r="F88"/>
    </row>
    <row r="89" spans="1:6" x14ac:dyDescent="0.3">
      <c r="A89"/>
      <c r="B89"/>
      <c r="C89"/>
      <c r="D89"/>
      <c r="E89"/>
      <c r="F89"/>
    </row>
    <row r="90" spans="1:6" x14ac:dyDescent="0.3">
      <c r="A90"/>
      <c r="B90"/>
      <c r="C90"/>
      <c r="D90"/>
      <c r="E90"/>
      <c r="F90"/>
    </row>
    <row r="91" spans="1:6" x14ac:dyDescent="0.3">
      <c r="A91"/>
      <c r="B91"/>
      <c r="C91"/>
      <c r="D91"/>
      <c r="E91"/>
      <c r="F91"/>
    </row>
    <row r="92" spans="1:6" x14ac:dyDescent="0.3">
      <c r="A92"/>
      <c r="B92"/>
      <c r="C92"/>
      <c r="D92"/>
      <c r="E92"/>
      <c r="F92"/>
    </row>
    <row r="93" spans="1:6" x14ac:dyDescent="0.3">
      <c r="A93"/>
      <c r="B93"/>
      <c r="C93"/>
      <c r="D93"/>
      <c r="E93"/>
      <c r="F93"/>
    </row>
    <row r="94" spans="1:6" x14ac:dyDescent="0.3">
      <c r="A94"/>
      <c r="B94"/>
      <c r="C94"/>
      <c r="D94"/>
      <c r="E94"/>
      <c r="F94"/>
    </row>
    <row r="95" spans="1:6" x14ac:dyDescent="0.3">
      <c r="A95"/>
      <c r="B95"/>
      <c r="C95"/>
      <c r="D95"/>
      <c r="E95"/>
      <c r="F95"/>
    </row>
    <row r="96" spans="1:6" x14ac:dyDescent="0.3">
      <c r="A96"/>
      <c r="B96"/>
      <c r="C96"/>
      <c r="D96"/>
      <c r="E96"/>
      <c r="F96"/>
    </row>
    <row r="97" spans="1:6" x14ac:dyDescent="0.3">
      <c r="A97"/>
      <c r="B97"/>
      <c r="C97"/>
      <c r="D97"/>
      <c r="E97"/>
      <c r="F9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D4EDB-724E-4DC4-AEF0-AF1514B21D8A}">
  <dimension ref="A1:I97"/>
  <sheetViews>
    <sheetView topLeftCell="A12" workbookViewId="0">
      <selection activeCell="G5" sqref="G5"/>
    </sheetView>
  </sheetViews>
  <sheetFormatPr defaultRowHeight="12.5" x14ac:dyDescent="0.25"/>
  <cols>
    <col min="1" max="1" width="41" bestFit="1" customWidth="1"/>
    <col min="2" max="2" width="28.81640625" bestFit="1" customWidth="1"/>
    <col min="3" max="3" width="29.7265625" bestFit="1" customWidth="1"/>
    <col min="4" max="4" width="30" bestFit="1" customWidth="1"/>
    <col min="5" max="5" width="12.1796875" style="24" bestFit="1" customWidth="1"/>
    <col min="6" max="6" width="12.90625" style="24" bestFit="1" customWidth="1"/>
    <col min="7" max="7" width="9.1796875" style="37"/>
    <col min="8" max="9" width="9.1796875" style="10"/>
  </cols>
  <sheetData>
    <row r="1" spans="1:7" x14ac:dyDescent="0.25">
      <c r="A1" s="1" t="s">
        <v>62</v>
      </c>
      <c r="B1" t="s">
        <v>76</v>
      </c>
    </row>
    <row r="3" spans="1:7" ht="54.75" customHeight="1" x14ac:dyDescent="0.3">
      <c r="A3" s="33" t="s">
        <v>151</v>
      </c>
      <c r="B3" s="1" t="s">
        <v>3</v>
      </c>
      <c r="C3" s="1" t="s">
        <v>6</v>
      </c>
      <c r="D3" s="1" t="s">
        <v>227</v>
      </c>
      <c r="E3" s="34" t="s">
        <v>106</v>
      </c>
      <c r="F3" s="24" t="s">
        <v>105</v>
      </c>
      <c r="G3" s="51" t="s">
        <v>123</v>
      </c>
    </row>
    <row r="4" spans="1:7" ht="13" x14ac:dyDescent="0.3">
      <c r="A4" t="s">
        <v>102</v>
      </c>
      <c r="B4" t="s">
        <v>215</v>
      </c>
      <c r="C4" t="s">
        <v>113</v>
      </c>
      <c r="D4" t="s">
        <v>114</v>
      </c>
      <c r="E4" s="56">
        <v>60</v>
      </c>
      <c r="F4" s="10">
        <v>52.496862745098042</v>
      </c>
      <c r="G4" s="51">
        <v>3</v>
      </c>
    </row>
    <row r="5" spans="1:7" ht="13" x14ac:dyDescent="0.3">
      <c r="B5" t="s">
        <v>207</v>
      </c>
      <c r="C5" t="s">
        <v>208</v>
      </c>
      <c r="D5" t="s">
        <v>222</v>
      </c>
      <c r="E5" s="56">
        <v>30</v>
      </c>
      <c r="F5" s="10">
        <v>27.106428571428573</v>
      </c>
      <c r="G5" s="51"/>
    </row>
    <row r="6" spans="1:7" ht="13" x14ac:dyDescent="0.3">
      <c r="B6" t="s">
        <v>214</v>
      </c>
      <c r="C6" t="s">
        <v>223</v>
      </c>
      <c r="D6" t="s">
        <v>224</v>
      </c>
      <c r="E6" s="56">
        <v>60</v>
      </c>
      <c r="F6" s="10">
        <v>53.822549019607848</v>
      </c>
      <c r="G6" s="51">
        <v>1</v>
      </c>
    </row>
    <row r="7" spans="1:7" ht="13" x14ac:dyDescent="0.3">
      <c r="B7" t="s">
        <v>160</v>
      </c>
      <c r="C7" t="s">
        <v>168</v>
      </c>
      <c r="D7" t="s">
        <v>176</v>
      </c>
      <c r="E7" s="56">
        <v>60</v>
      </c>
      <c r="F7" s="10">
        <v>53.771973987833015</v>
      </c>
      <c r="G7" s="51">
        <v>2</v>
      </c>
    </row>
    <row r="8" spans="1:7" ht="13" x14ac:dyDescent="0.3">
      <c r="B8" t="s">
        <v>155</v>
      </c>
      <c r="C8" t="s">
        <v>165</v>
      </c>
      <c r="D8" t="s">
        <v>173</v>
      </c>
      <c r="E8" s="56">
        <v>30</v>
      </c>
      <c r="F8" s="10">
        <v>26.386792452830189</v>
      </c>
      <c r="G8" s="51"/>
    </row>
    <row r="9" spans="1:7" ht="13" x14ac:dyDescent="0.3">
      <c r="A9" t="s">
        <v>96</v>
      </c>
      <c r="B9" t="s">
        <v>127</v>
      </c>
      <c r="C9" t="s">
        <v>128</v>
      </c>
      <c r="D9" t="s">
        <v>129</v>
      </c>
      <c r="E9" s="56">
        <v>60</v>
      </c>
      <c r="F9" s="10">
        <v>53.396978737294376</v>
      </c>
      <c r="G9" s="51"/>
    </row>
    <row r="10" spans="1:7" ht="13" x14ac:dyDescent="0.3">
      <c r="B10" t="s">
        <v>152</v>
      </c>
      <c r="C10" t="s">
        <v>162</v>
      </c>
      <c r="D10" t="s">
        <v>169</v>
      </c>
      <c r="E10" s="56">
        <v>30</v>
      </c>
      <c r="F10" s="10">
        <v>27.64150943396227</v>
      </c>
      <c r="G10" s="51"/>
    </row>
    <row r="11" spans="1:7" ht="13" x14ac:dyDescent="0.3">
      <c r="B11" t="s">
        <v>99</v>
      </c>
      <c r="C11" t="s">
        <v>100</v>
      </c>
      <c r="D11" t="s">
        <v>116</v>
      </c>
      <c r="E11" s="56">
        <v>60</v>
      </c>
      <c r="F11" s="10">
        <v>53.102095906113121</v>
      </c>
      <c r="G11" s="51"/>
    </row>
    <row r="12" spans="1:7" ht="13" x14ac:dyDescent="0.3">
      <c r="B12" t="s">
        <v>97</v>
      </c>
      <c r="C12" t="s">
        <v>40</v>
      </c>
      <c r="D12" t="s">
        <v>115</v>
      </c>
      <c r="E12" s="56">
        <v>60</v>
      </c>
      <c r="F12" s="10">
        <v>54.773962484722887</v>
      </c>
      <c r="G12" s="51"/>
    </row>
    <row r="13" spans="1:7" ht="13" x14ac:dyDescent="0.3">
      <c r="B13" t="s">
        <v>156</v>
      </c>
      <c r="C13" t="s">
        <v>66</v>
      </c>
      <c r="D13" t="s">
        <v>67</v>
      </c>
      <c r="E13" s="56">
        <v>60</v>
      </c>
      <c r="F13" s="10">
        <v>56.126746381371937</v>
      </c>
      <c r="G13" s="51">
        <v>1</v>
      </c>
    </row>
    <row r="14" spans="1:7" ht="13" x14ac:dyDescent="0.3">
      <c r="B14" t="s">
        <v>157</v>
      </c>
      <c r="C14" t="s">
        <v>70</v>
      </c>
      <c r="D14" t="s">
        <v>71</v>
      </c>
      <c r="E14" s="56">
        <v>60</v>
      </c>
      <c r="F14" s="10">
        <v>54.637591776798828</v>
      </c>
      <c r="G14" s="51"/>
    </row>
    <row r="15" spans="1:7" ht="13" x14ac:dyDescent="0.3">
      <c r="B15" t="s">
        <v>159</v>
      </c>
      <c r="C15" t="s">
        <v>167</v>
      </c>
      <c r="D15" t="s">
        <v>175</v>
      </c>
      <c r="E15" s="56">
        <v>60</v>
      </c>
      <c r="F15" s="10">
        <v>53.494063352213132</v>
      </c>
      <c r="G15" s="51"/>
    </row>
    <row r="16" spans="1:7" ht="13" x14ac:dyDescent="0.3">
      <c r="B16" t="s">
        <v>154</v>
      </c>
      <c r="C16" t="s">
        <v>164</v>
      </c>
      <c r="D16" t="s">
        <v>172</v>
      </c>
      <c r="E16" s="56">
        <v>30</v>
      </c>
      <c r="F16" s="10">
        <v>26.113207547169811</v>
      </c>
      <c r="G16" s="51"/>
    </row>
    <row r="17" spans="1:7" ht="13" x14ac:dyDescent="0.3">
      <c r="B17" t="s">
        <v>134</v>
      </c>
      <c r="C17" t="s">
        <v>135</v>
      </c>
      <c r="D17" t="s">
        <v>136</v>
      </c>
      <c r="E17" s="56">
        <v>60</v>
      </c>
      <c r="F17" s="10">
        <v>51.853975845080576</v>
      </c>
      <c r="G17" s="51"/>
    </row>
    <row r="18" spans="1:7" ht="13" x14ac:dyDescent="0.3">
      <c r="B18" t="s">
        <v>120</v>
      </c>
      <c r="C18" t="s">
        <v>121</v>
      </c>
      <c r="D18" t="s">
        <v>170</v>
      </c>
      <c r="E18" s="56">
        <v>30</v>
      </c>
      <c r="F18" s="10">
        <v>27</v>
      </c>
      <c r="G18" s="51"/>
    </row>
    <row r="19" spans="1:7" ht="13" x14ac:dyDescent="0.3">
      <c r="B19" t="s">
        <v>211</v>
      </c>
      <c r="C19" t="s">
        <v>111</v>
      </c>
      <c r="D19" t="s">
        <v>112</v>
      </c>
      <c r="E19" s="56">
        <v>60</v>
      </c>
      <c r="F19" s="10">
        <v>55.129803921568637</v>
      </c>
      <c r="G19" s="51"/>
    </row>
    <row r="20" spans="1:7" ht="13" x14ac:dyDescent="0.3">
      <c r="B20" t="s">
        <v>198</v>
      </c>
      <c r="C20" t="s">
        <v>217</v>
      </c>
      <c r="D20" t="s">
        <v>204</v>
      </c>
      <c r="E20" s="56">
        <v>30</v>
      </c>
      <c r="F20" s="10">
        <v>26.438571428571429</v>
      </c>
      <c r="G20" s="51"/>
    </row>
    <row r="21" spans="1:7" ht="13" x14ac:dyDescent="0.3">
      <c r="B21" t="s">
        <v>209</v>
      </c>
      <c r="C21" t="s">
        <v>109</v>
      </c>
      <c r="D21" t="s">
        <v>110</v>
      </c>
      <c r="E21" s="56">
        <v>60</v>
      </c>
      <c r="F21" s="10">
        <v>55.207058823529408</v>
      </c>
      <c r="G21" s="51">
        <v>3</v>
      </c>
    </row>
    <row r="22" spans="1:7" ht="13" x14ac:dyDescent="0.3">
      <c r="B22" t="s">
        <v>199</v>
      </c>
      <c r="C22" t="s">
        <v>202</v>
      </c>
      <c r="D22" t="s">
        <v>205</v>
      </c>
      <c r="E22" s="56">
        <v>30</v>
      </c>
      <c r="F22" s="10" t="e">
        <v>#DIV/0!</v>
      </c>
      <c r="G22" s="51"/>
    </row>
    <row r="23" spans="1:7" ht="13" x14ac:dyDescent="0.3">
      <c r="B23" t="s">
        <v>158</v>
      </c>
      <c r="C23" t="s">
        <v>166</v>
      </c>
      <c r="D23" t="s">
        <v>174</v>
      </c>
      <c r="E23" s="56">
        <v>60</v>
      </c>
      <c r="F23" s="10">
        <v>54.625256975036706</v>
      </c>
      <c r="G23" s="51"/>
    </row>
    <row r="24" spans="1:7" ht="13" x14ac:dyDescent="0.3">
      <c r="B24" t="s">
        <v>153</v>
      </c>
      <c r="C24" t="s">
        <v>163</v>
      </c>
      <c r="D24" t="s">
        <v>171</v>
      </c>
      <c r="E24" s="56">
        <v>30</v>
      </c>
      <c r="F24" s="10">
        <v>27.443396226415096</v>
      </c>
      <c r="G24" s="51"/>
    </row>
    <row r="25" spans="1:7" ht="13" x14ac:dyDescent="0.3">
      <c r="B25" t="s">
        <v>195</v>
      </c>
      <c r="C25" t="s">
        <v>200</v>
      </c>
      <c r="D25" t="s">
        <v>219</v>
      </c>
      <c r="E25" s="56">
        <v>30</v>
      </c>
      <c r="F25" s="10">
        <v>27.512500000000003</v>
      </c>
      <c r="G25" s="51"/>
    </row>
    <row r="26" spans="1:7" ht="13" x14ac:dyDescent="0.3">
      <c r="B26" t="s">
        <v>196</v>
      </c>
      <c r="C26" t="s">
        <v>201</v>
      </c>
      <c r="D26" t="s">
        <v>220</v>
      </c>
      <c r="E26" s="56">
        <v>30</v>
      </c>
      <c r="F26" s="10">
        <v>26.829285714285717</v>
      </c>
      <c r="G26" s="51"/>
    </row>
    <row r="27" spans="1:7" ht="13" x14ac:dyDescent="0.3">
      <c r="B27" t="s">
        <v>130</v>
      </c>
      <c r="C27" t="s">
        <v>131</v>
      </c>
      <c r="D27" t="s">
        <v>132</v>
      </c>
      <c r="E27" s="56">
        <v>60</v>
      </c>
      <c r="F27" s="10">
        <v>52.713588091062988</v>
      </c>
      <c r="G27" s="51"/>
    </row>
    <row r="28" spans="1:7" ht="13" x14ac:dyDescent="0.3">
      <c r="B28" t="s">
        <v>124</v>
      </c>
      <c r="C28" t="s">
        <v>125</v>
      </c>
      <c r="D28" t="s">
        <v>126</v>
      </c>
      <c r="E28" s="56">
        <v>60</v>
      </c>
      <c r="F28" s="10">
        <v>55.299975708440563</v>
      </c>
      <c r="G28" s="51">
        <v>2</v>
      </c>
    </row>
    <row r="29" spans="1:7" ht="13" x14ac:dyDescent="0.3">
      <c r="B29" t="s">
        <v>197</v>
      </c>
      <c r="C29" t="s">
        <v>218</v>
      </c>
      <c r="D29" t="s">
        <v>203</v>
      </c>
      <c r="E29" s="56">
        <v>30</v>
      </c>
      <c r="F29" s="10">
        <v>25.805</v>
      </c>
      <c r="G29" s="51"/>
    </row>
    <row r="30" spans="1:7" ht="13" x14ac:dyDescent="0.3">
      <c r="A30" t="s">
        <v>25</v>
      </c>
      <c r="B30" t="s">
        <v>119</v>
      </c>
      <c r="C30" t="s">
        <v>74</v>
      </c>
      <c r="D30" t="s">
        <v>75</v>
      </c>
      <c r="E30" s="56">
        <v>90</v>
      </c>
      <c r="F30" s="10">
        <v>85.586069783624367</v>
      </c>
      <c r="G30" s="51">
        <v>2</v>
      </c>
    </row>
    <row r="31" spans="1:7" ht="13" x14ac:dyDescent="0.3">
      <c r="B31" t="s">
        <v>216</v>
      </c>
      <c r="C31" t="s">
        <v>58</v>
      </c>
      <c r="D31" t="s">
        <v>59</v>
      </c>
      <c r="E31" s="56">
        <v>120</v>
      </c>
      <c r="F31" s="10">
        <v>106.06</v>
      </c>
      <c r="G31" s="51">
        <v>1</v>
      </c>
    </row>
    <row r="32" spans="1:7" ht="13" x14ac:dyDescent="0.3">
      <c r="E32"/>
      <c r="F32"/>
      <c r="G32" s="51"/>
    </row>
    <row r="33" spans="5:6" x14ac:dyDescent="0.25">
      <c r="E33"/>
      <c r="F33"/>
    </row>
    <row r="34" spans="5:6" x14ac:dyDescent="0.25">
      <c r="E34"/>
      <c r="F34" s="10"/>
    </row>
    <row r="35" spans="5:6" x14ac:dyDescent="0.25">
      <c r="E35"/>
      <c r="F35" s="10"/>
    </row>
    <row r="36" spans="5:6" x14ac:dyDescent="0.25">
      <c r="E36"/>
      <c r="F36" s="10"/>
    </row>
    <row r="37" spans="5:6" x14ac:dyDescent="0.25">
      <c r="E37"/>
      <c r="F37" s="10"/>
    </row>
    <row r="38" spans="5:6" x14ac:dyDescent="0.25">
      <c r="E38"/>
      <c r="F38" s="10"/>
    </row>
    <row r="39" spans="5:6" x14ac:dyDescent="0.25">
      <c r="E39"/>
      <c r="F39" s="10"/>
    </row>
    <row r="40" spans="5:6" x14ac:dyDescent="0.25">
      <c r="E40"/>
      <c r="F40" s="10"/>
    </row>
    <row r="41" spans="5:6" x14ac:dyDescent="0.25">
      <c r="E41"/>
      <c r="F41" s="10"/>
    </row>
    <row r="42" spans="5:6" x14ac:dyDescent="0.25">
      <c r="E42"/>
      <c r="F42" s="10"/>
    </row>
    <row r="43" spans="5:6" x14ac:dyDescent="0.25">
      <c r="E43"/>
      <c r="F43" s="10"/>
    </row>
    <row r="44" spans="5:6" x14ac:dyDescent="0.25">
      <c r="E44"/>
      <c r="F44" s="10"/>
    </row>
    <row r="45" spans="5:6" x14ac:dyDescent="0.25">
      <c r="E45"/>
      <c r="F45" s="10"/>
    </row>
    <row r="46" spans="5:6" x14ac:dyDescent="0.25">
      <c r="E46"/>
      <c r="F46" s="10"/>
    </row>
    <row r="47" spans="5:6" x14ac:dyDescent="0.25">
      <c r="E47"/>
      <c r="F47" s="10"/>
    </row>
    <row r="48" spans="5:6" x14ac:dyDescent="0.25">
      <c r="E48"/>
      <c r="F48" s="10"/>
    </row>
    <row r="49" spans="5:6" x14ac:dyDescent="0.25">
      <c r="E49"/>
      <c r="F49" s="10"/>
    </row>
    <row r="50" spans="5:6" x14ac:dyDescent="0.25">
      <c r="E50"/>
      <c r="F50" s="10"/>
    </row>
    <row r="51" spans="5:6" x14ac:dyDescent="0.25">
      <c r="E51"/>
      <c r="F51" s="10"/>
    </row>
    <row r="52" spans="5:6" x14ac:dyDescent="0.25">
      <c r="E52"/>
      <c r="F52" s="10"/>
    </row>
    <row r="53" spans="5:6" x14ac:dyDescent="0.25">
      <c r="E53"/>
      <c r="F53" s="10"/>
    </row>
    <row r="54" spans="5:6" x14ac:dyDescent="0.25">
      <c r="E54"/>
      <c r="F54" s="10"/>
    </row>
    <row r="55" spans="5:6" x14ac:dyDescent="0.25">
      <c r="E55"/>
      <c r="F55" s="10"/>
    </row>
    <row r="56" spans="5:6" x14ac:dyDescent="0.25">
      <c r="E56"/>
      <c r="F56" s="10"/>
    </row>
    <row r="57" spans="5:6" x14ac:dyDescent="0.25">
      <c r="E57"/>
      <c r="F57" s="10"/>
    </row>
    <row r="58" spans="5:6" x14ac:dyDescent="0.25">
      <c r="E58"/>
      <c r="F58" s="10"/>
    </row>
    <row r="59" spans="5:6" x14ac:dyDescent="0.25">
      <c r="E59"/>
      <c r="F59" s="10"/>
    </row>
    <row r="60" spans="5:6" x14ac:dyDescent="0.25">
      <c r="E60"/>
      <c r="F60" s="10"/>
    </row>
    <row r="61" spans="5:6" x14ac:dyDescent="0.25">
      <c r="E61"/>
      <c r="F61" s="10"/>
    </row>
    <row r="62" spans="5:6" x14ac:dyDescent="0.25">
      <c r="E62"/>
      <c r="F62" s="10"/>
    </row>
    <row r="63" spans="5:6" x14ac:dyDescent="0.25">
      <c r="E63"/>
      <c r="F63" s="10"/>
    </row>
    <row r="64" spans="5:6" x14ac:dyDescent="0.25">
      <c r="E64"/>
      <c r="F64" s="10"/>
    </row>
    <row r="65" spans="5:6" x14ac:dyDescent="0.25">
      <c r="E65"/>
      <c r="F65" s="10"/>
    </row>
    <row r="66" spans="5:6" x14ac:dyDescent="0.25">
      <c r="E66"/>
      <c r="F66" s="10"/>
    </row>
    <row r="67" spans="5:6" x14ac:dyDescent="0.25">
      <c r="E67"/>
      <c r="F67" s="10"/>
    </row>
    <row r="68" spans="5:6" x14ac:dyDescent="0.25">
      <c r="E68"/>
      <c r="F68" s="10"/>
    </row>
    <row r="69" spans="5:6" x14ac:dyDescent="0.25">
      <c r="E69"/>
      <c r="F69" s="10"/>
    </row>
    <row r="70" spans="5:6" x14ac:dyDescent="0.25">
      <c r="E70"/>
      <c r="F70" s="10"/>
    </row>
    <row r="71" spans="5:6" x14ac:dyDescent="0.25">
      <c r="E71"/>
      <c r="F71" s="10"/>
    </row>
    <row r="72" spans="5:6" x14ac:dyDescent="0.25">
      <c r="E72"/>
      <c r="F72" s="10"/>
    </row>
    <row r="73" spans="5:6" x14ac:dyDescent="0.25">
      <c r="E73"/>
      <c r="F73" s="10"/>
    </row>
    <row r="74" spans="5:6" x14ac:dyDescent="0.25">
      <c r="E74"/>
      <c r="F74" s="10"/>
    </row>
    <row r="75" spans="5:6" x14ac:dyDescent="0.25">
      <c r="E75"/>
      <c r="F75" s="10"/>
    </row>
    <row r="76" spans="5:6" x14ac:dyDescent="0.25">
      <c r="E76"/>
      <c r="F76" s="10"/>
    </row>
    <row r="77" spans="5:6" x14ac:dyDescent="0.25">
      <c r="E77"/>
      <c r="F77" s="10"/>
    </row>
    <row r="78" spans="5:6" x14ac:dyDescent="0.25">
      <c r="E78"/>
      <c r="F78" s="10"/>
    </row>
    <row r="79" spans="5:6" x14ac:dyDescent="0.25">
      <c r="E79"/>
      <c r="F79" s="10"/>
    </row>
    <row r="80" spans="5:6" x14ac:dyDescent="0.25">
      <c r="E80"/>
      <c r="F80" s="10"/>
    </row>
    <row r="81" spans="5:6" x14ac:dyDescent="0.25">
      <c r="E81"/>
      <c r="F81" s="10"/>
    </row>
    <row r="82" spans="5:6" x14ac:dyDescent="0.25">
      <c r="E82"/>
      <c r="F82" s="10"/>
    </row>
    <row r="83" spans="5:6" x14ac:dyDescent="0.25">
      <c r="E83"/>
      <c r="F83" s="10"/>
    </row>
    <row r="84" spans="5:6" x14ac:dyDescent="0.25">
      <c r="E84"/>
      <c r="F84" s="10"/>
    </row>
    <row r="85" spans="5:6" x14ac:dyDescent="0.25">
      <c r="E85"/>
      <c r="F85" s="10"/>
    </row>
    <row r="86" spans="5:6" x14ac:dyDescent="0.25">
      <c r="E86"/>
      <c r="F86" s="10"/>
    </row>
    <row r="87" spans="5:6" x14ac:dyDescent="0.25">
      <c r="E87"/>
      <c r="F87" s="10"/>
    </row>
    <row r="88" spans="5:6" x14ac:dyDescent="0.25">
      <c r="E88"/>
      <c r="F88" s="10"/>
    </row>
    <row r="89" spans="5:6" x14ac:dyDescent="0.25">
      <c r="E89"/>
      <c r="F89" s="10"/>
    </row>
    <row r="90" spans="5:6" x14ac:dyDescent="0.25">
      <c r="E90"/>
      <c r="F90" s="10"/>
    </row>
    <row r="91" spans="5:6" x14ac:dyDescent="0.25">
      <c r="E91"/>
      <c r="F91" s="10"/>
    </row>
    <row r="92" spans="5:6" x14ac:dyDescent="0.25">
      <c r="E92"/>
      <c r="F92" s="10"/>
    </row>
    <row r="93" spans="5:6" x14ac:dyDescent="0.25">
      <c r="E93"/>
      <c r="F93" s="10"/>
    </row>
    <row r="94" spans="5:6" x14ac:dyDescent="0.25">
      <c r="E94"/>
      <c r="F94" s="10"/>
    </row>
    <row r="95" spans="5:6" x14ac:dyDescent="0.25">
      <c r="E95"/>
      <c r="F95" s="10"/>
    </row>
    <row r="96" spans="5:6" x14ac:dyDescent="0.25">
      <c r="E96"/>
      <c r="F96" s="10"/>
    </row>
    <row r="97" spans="5:6" x14ac:dyDescent="0.25">
      <c r="E97"/>
      <c r="F97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2EDEC-9F1E-477D-BF40-347E0E05409D}">
  <dimension ref="A1:I76"/>
  <sheetViews>
    <sheetView workbookViewId="0">
      <selection activeCell="G8" sqref="G8"/>
    </sheetView>
  </sheetViews>
  <sheetFormatPr defaultRowHeight="12.5" x14ac:dyDescent="0.25"/>
  <cols>
    <col min="1" max="1" width="41" bestFit="1" customWidth="1"/>
    <col min="2" max="2" width="28.81640625" bestFit="1" customWidth="1"/>
    <col min="3" max="3" width="26.7265625" bestFit="1" customWidth="1"/>
    <col min="4" max="4" width="30" bestFit="1" customWidth="1"/>
    <col min="5" max="5" width="27.1796875" style="24" bestFit="1" customWidth="1"/>
    <col min="6" max="6" width="25.36328125" style="24" bestFit="1" customWidth="1"/>
    <col min="7" max="7" width="9.1796875" style="37"/>
    <col min="8" max="9" width="9.1796875" style="10"/>
  </cols>
  <sheetData>
    <row r="1" spans="1:7" x14ac:dyDescent="0.25">
      <c r="A1" s="1" t="s">
        <v>62</v>
      </c>
      <c r="B1" t="s">
        <v>76</v>
      </c>
    </row>
    <row r="3" spans="1:7" ht="13" x14ac:dyDescent="0.3">
      <c r="A3" s="1" t="s">
        <v>151</v>
      </c>
      <c r="B3" s="1" t="s">
        <v>3</v>
      </c>
      <c r="C3" s="1" t="s">
        <v>6</v>
      </c>
      <c r="D3" s="1" t="s">
        <v>227</v>
      </c>
      <c r="E3" t="s">
        <v>106</v>
      </c>
      <c r="F3" s="10" t="s">
        <v>104</v>
      </c>
      <c r="G3" s="51" t="s">
        <v>123</v>
      </c>
    </row>
    <row r="4" spans="1:7" ht="13" x14ac:dyDescent="0.3">
      <c r="A4" t="s">
        <v>102</v>
      </c>
      <c r="B4" t="s">
        <v>160</v>
      </c>
      <c r="C4" t="s">
        <v>168</v>
      </c>
      <c r="D4" t="s">
        <v>176</v>
      </c>
      <c r="E4" s="56">
        <v>60</v>
      </c>
      <c r="F4" s="10">
        <v>52.669603524229075</v>
      </c>
      <c r="G4" s="51">
        <v>2</v>
      </c>
    </row>
    <row r="5" spans="1:7" ht="13" x14ac:dyDescent="0.3">
      <c r="B5" t="s">
        <v>155</v>
      </c>
      <c r="C5" t="s">
        <v>165</v>
      </c>
      <c r="D5" t="s">
        <v>173</v>
      </c>
      <c r="E5" s="56">
        <v>30</v>
      </c>
      <c r="F5" s="10">
        <v>26.660377358490564</v>
      </c>
      <c r="G5" s="51"/>
    </row>
    <row r="6" spans="1:7" ht="13" x14ac:dyDescent="0.3">
      <c r="B6" t="s">
        <v>207</v>
      </c>
      <c r="C6" t="s">
        <v>208</v>
      </c>
      <c r="D6" t="s">
        <v>222</v>
      </c>
      <c r="E6" s="56">
        <v>30</v>
      </c>
      <c r="F6" s="10">
        <v>26.999642857142859</v>
      </c>
      <c r="G6" s="51"/>
    </row>
    <row r="7" spans="1:7" ht="13" x14ac:dyDescent="0.3">
      <c r="B7" t="s">
        <v>214</v>
      </c>
      <c r="C7" t="s">
        <v>223</v>
      </c>
      <c r="D7" t="s">
        <v>224</v>
      </c>
      <c r="E7" s="56">
        <v>60</v>
      </c>
      <c r="F7" s="10">
        <v>53.333333333333336</v>
      </c>
      <c r="G7" s="51">
        <v>1</v>
      </c>
    </row>
    <row r="8" spans="1:7" ht="13" x14ac:dyDescent="0.3">
      <c r="B8" t="s">
        <v>215</v>
      </c>
      <c r="C8" t="s">
        <v>113</v>
      </c>
      <c r="D8" t="s">
        <v>114</v>
      </c>
      <c r="E8" s="56">
        <v>60</v>
      </c>
      <c r="F8" s="10">
        <v>51.99666666666667</v>
      </c>
      <c r="G8" s="51">
        <v>3</v>
      </c>
    </row>
    <row r="9" spans="1:7" ht="13" x14ac:dyDescent="0.3">
      <c r="A9" t="s">
        <v>96</v>
      </c>
      <c r="B9" t="s">
        <v>127</v>
      </c>
      <c r="C9" t="s">
        <v>128</v>
      </c>
      <c r="D9" t="s">
        <v>129</v>
      </c>
      <c r="E9" s="56">
        <v>60</v>
      </c>
      <c r="F9" s="10">
        <v>51.333333333333336</v>
      </c>
      <c r="G9" s="51"/>
    </row>
    <row r="10" spans="1:7" ht="13" x14ac:dyDescent="0.3">
      <c r="B10" t="s">
        <v>152</v>
      </c>
      <c r="C10" t="s">
        <v>162</v>
      </c>
      <c r="D10" t="s">
        <v>169</v>
      </c>
      <c r="E10" s="56">
        <v>30</v>
      </c>
      <c r="F10" s="10">
        <v>27.660377358490567</v>
      </c>
      <c r="G10" s="51"/>
    </row>
    <row r="11" spans="1:7" ht="13" x14ac:dyDescent="0.3">
      <c r="B11" t="s">
        <v>99</v>
      </c>
      <c r="C11" t="s">
        <v>100</v>
      </c>
      <c r="D11" t="s">
        <v>116</v>
      </c>
      <c r="E11" s="56">
        <v>60</v>
      </c>
      <c r="F11" s="10">
        <v>48.663414634146349</v>
      </c>
      <c r="G11" s="51"/>
    </row>
    <row r="12" spans="1:7" ht="13" x14ac:dyDescent="0.3">
      <c r="B12" t="s">
        <v>97</v>
      </c>
      <c r="C12" t="s">
        <v>40</v>
      </c>
      <c r="D12" t="s">
        <v>115</v>
      </c>
      <c r="E12" s="56">
        <v>60</v>
      </c>
      <c r="F12" s="10">
        <v>53.996747967479685</v>
      </c>
      <c r="G12" s="51"/>
    </row>
    <row r="13" spans="1:7" ht="13" x14ac:dyDescent="0.3">
      <c r="B13" t="s">
        <v>156</v>
      </c>
      <c r="C13" t="s">
        <v>66</v>
      </c>
      <c r="D13" t="s">
        <v>67</v>
      </c>
      <c r="E13" s="56">
        <v>60</v>
      </c>
      <c r="F13" s="10">
        <v>56</v>
      </c>
      <c r="G13" s="51">
        <v>2</v>
      </c>
    </row>
    <row r="14" spans="1:7" ht="13" x14ac:dyDescent="0.3">
      <c r="B14" t="s">
        <v>157</v>
      </c>
      <c r="C14" t="s">
        <v>70</v>
      </c>
      <c r="D14" t="s">
        <v>71</v>
      </c>
      <c r="E14" s="56">
        <v>60</v>
      </c>
      <c r="F14" s="10">
        <v>51.997063142437582</v>
      </c>
      <c r="G14" s="51"/>
    </row>
    <row r="15" spans="1:7" ht="13" x14ac:dyDescent="0.3">
      <c r="B15" t="s">
        <v>159</v>
      </c>
      <c r="C15" t="s">
        <v>167</v>
      </c>
      <c r="D15" t="s">
        <v>175</v>
      </c>
      <c r="E15" s="56">
        <v>60</v>
      </c>
      <c r="F15" s="10">
        <v>54.663729809104268</v>
      </c>
      <c r="G15" s="51">
        <v>3</v>
      </c>
    </row>
    <row r="16" spans="1:7" ht="13" x14ac:dyDescent="0.3">
      <c r="B16" t="s">
        <v>154</v>
      </c>
      <c r="C16" t="s">
        <v>164</v>
      </c>
      <c r="D16" t="s">
        <v>172</v>
      </c>
      <c r="E16" s="56">
        <v>30</v>
      </c>
      <c r="F16" s="10">
        <v>25</v>
      </c>
      <c r="G16" s="51"/>
    </row>
    <row r="17" spans="1:7" ht="13" x14ac:dyDescent="0.3">
      <c r="B17" t="s">
        <v>134</v>
      </c>
      <c r="C17" t="s">
        <v>135</v>
      </c>
      <c r="D17" t="s">
        <v>136</v>
      </c>
      <c r="E17" s="56">
        <v>60</v>
      </c>
      <c r="F17" s="10">
        <v>47.330081300813006</v>
      </c>
      <c r="G17" s="51"/>
    </row>
    <row r="18" spans="1:7" ht="13" x14ac:dyDescent="0.3">
      <c r="B18" t="s">
        <v>120</v>
      </c>
      <c r="C18" t="s">
        <v>121</v>
      </c>
      <c r="D18" t="s">
        <v>170</v>
      </c>
      <c r="E18" s="56">
        <v>30</v>
      </c>
      <c r="F18" s="10">
        <v>25.669811320754718</v>
      </c>
      <c r="G18" s="51"/>
    </row>
    <row r="19" spans="1:7" ht="13" x14ac:dyDescent="0.3">
      <c r="B19" t="s">
        <v>158</v>
      </c>
      <c r="C19" t="s">
        <v>166</v>
      </c>
      <c r="D19" t="s">
        <v>174</v>
      </c>
      <c r="E19" s="56">
        <v>60</v>
      </c>
      <c r="F19" s="10">
        <v>54.663729809104254</v>
      </c>
      <c r="G19" s="51">
        <v>3</v>
      </c>
    </row>
    <row r="20" spans="1:7" ht="13" x14ac:dyDescent="0.3">
      <c r="B20" t="s">
        <v>153</v>
      </c>
      <c r="C20" t="s">
        <v>163</v>
      </c>
      <c r="D20" t="s">
        <v>171</v>
      </c>
      <c r="E20" s="56">
        <v>30</v>
      </c>
      <c r="F20" s="10">
        <v>29</v>
      </c>
      <c r="G20" s="51"/>
    </row>
    <row r="21" spans="1:7" x14ac:dyDescent="0.25">
      <c r="B21" t="s">
        <v>130</v>
      </c>
      <c r="C21" t="s">
        <v>131</v>
      </c>
      <c r="D21" t="s">
        <v>132</v>
      </c>
      <c r="E21" s="56">
        <v>60</v>
      </c>
      <c r="F21" s="10">
        <v>53.336585365853665</v>
      </c>
      <c r="G21" s="54"/>
    </row>
    <row r="22" spans="1:7" x14ac:dyDescent="0.25">
      <c r="B22" t="s">
        <v>124</v>
      </c>
      <c r="C22" t="s">
        <v>125</v>
      </c>
      <c r="D22" t="s">
        <v>126</v>
      </c>
      <c r="E22" s="56">
        <v>60</v>
      </c>
      <c r="F22" s="10">
        <v>56.663414634146349</v>
      </c>
      <c r="G22" s="54">
        <v>1</v>
      </c>
    </row>
    <row r="23" spans="1:7" x14ac:dyDescent="0.25">
      <c r="B23" t="s">
        <v>195</v>
      </c>
      <c r="C23" t="s">
        <v>200</v>
      </c>
      <c r="D23" t="s">
        <v>219</v>
      </c>
      <c r="E23" s="56">
        <v>30</v>
      </c>
      <c r="F23" s="10">
        <v>28</v>
      </c>
      <c r="G23" s="54"/>
    </row>
    <row r="24" spans="1:7" x14ac:dyDescent="0.25">
      <c r="B24" t="s">
        <v>196</v>
      </c>
      <c r="C24" t="s">
        <v>201</v>
      </c>
      <c r="D24" t="s">
        <v>220</v>
      </c>
      <c r="E24" s="56">
        <v>30</v>
      </c>
      <c r="F24" s="10">
        <v>26.339642857142856</v>
      </c>
      <c r="G24" s="54"/>
    </row>
    <row r="25" spans="1:7" x14ac:dyDescent="0.25">
      <c r="B25" t="s">
        <v>197</v>
      </c>
      <c r="C25" t="s">
        <v>218</v>
      </c>
      <c r="D25" t="s">
        <v>203</v>
      </c>
      <c r="E25" s="56">
        <v>30</v>
      </c>
      <c r="F25" s="10">
        <v>26.67</v>
      </c>
      <c r="G25" s="54"/>
    </row>
    <row r="26" spans="1:7" x14ac:dyDescent="0.25">
      <c r="B26" t="s">
        <v>198</v>
      </c>
      <c r="C26" t="s">
        <v>217</v>
      </c>
      <c r="D26" t="s">
        <v>204</v>
      </c>
      <c r="E26" s="56">
        <v>30</v>
      </c>
      <c r="F26" s="10">
        <v>26.669642857142858</v>
      </c>
      <c r="G26" s="54"/>
    </row>
    <row r="27" spans="1:7" x14ac:dyDescent="0.25">
      <c r="B27" t="s">
        <v>199</v>
      </c>
      <c r="C27" t="s">
        <v>202</v>
      </c>
      <c r="D27" t="s">
        <v>205</v>
      </c>
      <c r="E27" s="56">
        <v>30</v>
      </c>
      <c r="F27" s="10" t="e">
        <v>#DIV/0!</v>
      </c>
      <c r="G27" s="54"/>
    </row>
    <row r="28" spans="1:7" x14ac:dyDescent="0.25">
      <c r="B28" t="s">
        <v>209</v>
      </c>
      <c r="C28" t="s">
        <v>109</v>
      </c>
      <c r="D28" t="s">
        <v>110</v>
      </c>
      <c r="E28" s="56">
        <v>60</v>
      </c>
      <c r="F28" s="10">
        <v>53.33</v>
      </c>
      <c r="G28" s="54"/>
    </row>
    <row r="29" spans="1:7" x14ac:dyDescent="0.25">
      <c r="B29" t="s">
        <v>211</v>
      </c>
      <c r="C29" t="s">
        <v>111</v>
      </c>
      <c r="D29" t="s">
        <v>112</v>
      </c>
      <c r="E29" s="56">
        <v>60</v>
      </c>
      <c r="F29" s="10">
        <v>53.33</v>
      </c>
      <c r="G29" s="54"/>
    </row>
    <row r="30" spans="1:7" x14ac:dyDescent="0.25">
      <c r="A30" t="s">
        <v>25</v>
      </c>
      <c r="B30" t="s">
        <v>119</v>
      </c>
      <c r="C30" t="s">
        <v>74</v>
      </c>
      <c r="D30" t="s">
        <v>75</v>
      </c>
      <c r="E30" s="56">
        <v>90</v>
      </c>
      <c r="F30" s="10">
        <v>86.996587030716725</v>
      </c>
      <c r="G30" s="54">
        <v>2</v>
      </c>
    </row>
    <row r="31" spans="1:7" x14ac:dyDescent="0.25">
      <c r="B31" t="s">
        <v>216</v>
      </c>
      <c r="C31" t="s">
        <v>58</v>
      </c>
      <c r="D31" t="s">
        <v>59</v>
      </c>
      <c r="E31" s="56">
        <v>120</v>
      </c>
      <c r="F31" s="10">
        <v>95.27</v>
      </c>
      <c r="G31" s="54">
        <v>1</v>
      </c>
    </row>
    <row r="32" spans="1:7" x14ac:dyDescent="0.25">
      <c r="E32"/>
      <c r="F32"/>
    </row>
    <row r="33" spans="5:6" x14ac:dyDescent="0.25">
      <c r="E33"/>
      <c r="F33"/>
    </row>
    <row r="34" spans="5:6" x14ac:dyDescent="0.25">
      <c r="E34"/>
      <c r="F34"/>
    </row>
    <row r="35" spans="5:6" x14ac:dyDescent="0.25">
      <c r="E35"/>
      <c r="F35"/>
    </row>
    <row r="36" spans="5:6" x14ac:dyDescent="0.25">
      <c r="E36"/>
      <c r="F36"/>
    </row>
    <row r="37" spans="5:6" x14ac:dyDescent="0.25">
      <c r="E37"/>
      <c r="F37"/>
    </row>
    <row r="38" spans="5:6" x14ac:dyDescent="0.25">
      <c r="E38"/>
      <c r="F38"/>
    </row>
    <row r="39" spans="5:6" x14ac:dyDescent="0.25">
      <c r="E39"/>
      <c r="F39"/>
    </row>
    <row r="40" spans="5:6" x14ac:dyDescent="0.25">
      <c r="E40"/>
      <c r="F40"/>
    </row>
    <row r="41" spans="5:6" x14ac:dyDescent="0.25">
      <c r="E41"/>
      <c r="F41"/>
    </row>
    <row r="42" spans="5:6" x14ac:dyDescent="0.25">
      <c r="E42"/>
      <c r="F42"/>
    </row>
    <row r="43" spans="5:6" x14ac:dyDescent="0.25">
      <c r="E43"/>
      <c r="F43"/>
    </row>
    <row r="44" spans="5:6" x14ac:dyDescent="0.25">
      <c r="E44"/>
      <c r="F44"/>
    </row>
    <row r="45" spans="5:6" x14ac:dyDescent="0.25">
      <c r="E45"/>
      <c r="F45"/>
    </row>
    <row r="46" spans="5:6" x14ac:dyDescent="0.25">
      <c r="E46"/>
      <c r="F46"/>
    </row>
    <row r="47" spans="5:6" x14ac:dyDescent="0.25">
      <c r="E47"/>
      <c r="F47"/>
    </row>
    <row r="48" spans="5:6" x14ac:dyDescent="0.25">
      <c r="E48"/>
      <c r="F48"/>
    </row>
    <row r="49" spans="5:6" x14ac:dyDescent="0.25">
      <c r="E49"/>
      <c r="F49"/>
    </row>
    <row r="50" spans="5:6" x14ac:dyDescent="0.25">
      <c r="E50"/>
      <c r="F50"/>
    </row>
    <row r="51" spans="5:6" x14ac:dyDescent="0.25">
      <c r="E51"/>
      <c r="F51"/>
    </row>
    <row r="52" spans="5:6" x14ac:dyDescent="0.25">
      <c r="E52"/>
      <c r="F52"/>
    </row>
    <row r="53" spans="5:6" x14ac:dyDescent="0.25">
      <c r="E53"/>
      <c r="F53"/>
    </row>
    <row r="54" spans="5:6" x14ac:dyDescent="0.25">
      <c r="E54"/>
      <c r="F54"/>
    </row>
    <row r="55" spans="5:6" x14ac:dyDescent="0.25">
      <c r="E55"/>
      <c r="F55"/>
    </row>
    <row r="56" spans="5:6" x14ac:dyDescent="0.25">
      <c r="E56"/>
      <c r="F56"/>
    </row>
    <row r="57" spans="5:6" x14ac:dyDescent="0.25">
      <c r="E57"/>
      <c r="F57"/>
    </row>
    <row r="58" spans="5:6" x14ac:dyDescent="0.25">
      <c r="E58"/>
      <c r="F58"/>
    </row>
    <row r="59" spans="5:6" x14ac:dyDescent="0.25">
      <c r="E59"/>
      <c r="F59"/>
    </row>
    <row r="60" spans="5:6" x14ac:dyDescent="0.25">
      <c r="E60"/>
      <c r="F60"/>
    </row>
    <row r="61" spans="5:6" x14ac:dyDescent="0.25">
      <c r="E61"/>
      <c r="F61"/>
    </row>
    <row r="62" spans="5:6" x14ac:dyDescent="0.25">
      <c r="E62"/>
      <c r="F62"/>
    </row>
    <row r="63" spans="5:6" x14ac:dyDescent="0.25">
      <c r="E63"/>
      <c r="F63"/>
    </row>
    <row r="64" spans="5:6" x14ac:dyDescent="0.25">
      <c r="E64"/>
      <c r="F64"/>
    </row>
    <row r="65" spans="5:6" x14ac:dyDescent="0.25">
      <c r="E65"/>
      <c r="F65"/>
    </row>
    <row r="66" spans="5:6" x14ac:dyDescent="0.25">
      <c r="E66"/>
      <c r="F66"/>
    </row>
    <row r="67" spans="5:6" x14ac:dyDescent="0.25">
      <c r="E67"/>
      <c r="F67"/>
    </row>
    <row r="68" spans="5:6" x14ac:dyDescent="0.25">
      <c r="E68"/>
      <c r="F68"/>
    </row>
    <row r="69" spans="5:6" x14ac:dyDescent="0.25">
      <c r="E69"/>
      <c r="F69"/>
    </row>
    <row r="70" spans="5:6" x14ac:dyDescent="0.25">
      <c r="E70"/>
      <c r="F70"/>
    </row>
    <row r="71" spans="5:6" x14ac:dyDescent="0.25">
      <c r="E71"/>
      <c r="F71"/>
    </row>
    <row r="72" spans="5:6" x14ac:dyDescent="0.25">
      <c r="E72"/>
      <c r="F72"/>
    </row>
    <row r="73" spans="5:6" x14ac:dyDescent="0.25">
      <c r="E73"/>
      <c r="F73"/>
    </row>
    <row r="74" spans="5:6" x14ac:dyDescent="0.25">
      <c r="E74"/>
      <c r="F74"/>
    </row>
    <row r="75" spans="5:6" x14ac:dyDescent="0.25">
      <c r="E75"/>
      <c r="F75"/>
    </row>
    <row r="76" spans="5:6" x14ac:dyDescent="0.25">
      <c r="E76"/>
      <c r="F76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7F296-8130-4995-B6AB-103EB89ADB8D}">
  <dimension ref="A1:H76"/>
  <sheetViews>
    <sheetView workbookViewId="0">
      <selection activeCell="G8" sqref="G8"/>
    </sheetView>
  </sheetViews>
  <sheetFormatPr defaultRowHeight="12.5" x14ac:dyDescent="0.25"/>
  <cols>
    <col min="1" max="1" width="41" bestFit="1" customWidth="1"/>
    <col min="2" max="2" width="28.81640625" bestFit="1" customWidth="1"/>
    <col min="3" max="3" width="28.26953125" style="10" bestFit="1" customWidth="1"/>
    <col min="4" max="4" width="30" bestFit="1" customWidth="1"/>
    <col min="5" max="5" width="27.1796875" style="24" bestFit="1" customWidth="1"/>
    <col min="6" max="6" width="26.7265625" style="10" bestFit="1" customWidth="1"/>
    <col min="7" max="8" width="9.1796875" style="10"/>
  </cols>
  <sheetData>
    <row r="1" spans="1:7" x14ac:dyDescent="0.25">
      <c r="A1" s="1" t="s">
        <v>62</v>
      </c>
      <c r="B1" t="s">
        <v>76</v>
      </c>
    </row>
    <row r="3" spans="1:7" ht="13" x14ac:dyDescent="0.3">
      <c r="A3" s="1" t="s">
        <v>151</v>
      </c>
      <c r="B3" s="1" t="s">
        <v>3</v>
      </c>
      <c r="C3" s="1" t="s">
        <v>6</v>
      </c>
      <c r="D3" s="1" t="s">
        <v>227</v>
      </c>
      <c r="E3" t="s">
        <v>106</v>
      </c>
      <c r="F3" s="10" t="s">
        <v>122</v>
      </c>
      <c r="G3" s="51" t="s">
        <v>123</v>
      </c>
    </row>
    <row r="4" spans="1:7" ht="13" x14ac:dyDescent="0.3">
      <c r="A4" t="s">
        <v>102</v>
      </c>
      <c r="B4" t="s">
        <v>160</v>
      </c>
      <c r="C4" t="s">
        <v>168</v>
      </c>
      <c r="D4" t="s">
        <v>176</v>
      </c>
      <c r="E4" s="56">
        <v>60</v>
      </c>
      <c r="F4" s="10">
        <v>59.448080553807429</v>
      </c>
      <c r="G4" s="51">
        <v>1</v>
      </c>
    </row>
    <row r="5" spans="1:7" ht="13" x14ac:dyDescent="0.3">
      <c r="B5" t="s">
        <v>155</v>
      </c>
      <c r="C5" t="s">
        <v>165</v>
      </c>
      <c r="D5" t="s">
        <v>173</v>
      </c>
      <c r="E5" s="56">
        <v>30</v>
      </c>
      <c r="F5" s="10">
        <v>27.886792452830189</v>
      </c>
      <c r="G5" s="51"/>
    </row>
    <row r="6" spans="1:7" ht="13" x14ac:dyDescent="0.3">
      <c r="B6" t="s">
        <v>207</v>
      </c>
      <c r="C6" t="s">
        <v>208</v>
      </c>
      <c r="D6" t="s">
        <v>222</v>
      </c>
      <c r="E6" s="56">
        <v>30</v>
      </c>
      <c r="F6" s="10">
        <v>27.913214285714286</v>
      </c>
      <c r="G6" s="51"/>
    </row>
    <row r="7" spans="1:7" ht="13" x14ac:dyDescent="0.3">
      <c r="B7" t="s">
        <v>214</v>
      </c>
      <c r="C7" t="s">
        <v>223</v>
      </c>
      <c r="D7" t="s">
        <v>224</v>
      </c>
      <c r="E7" s="56">
        <v>60</v>
      </c>
      <c r="F7" s="10">
        <v>56.938235294117646</v>
      </c>
      <c r="G7" s="51">
        <v>3</v>
      </c>
    </row>
    <row r="8" spans="1:7" ht="13" x14ac:dyDescent="0.3">
      <c r="B8" t="s">
        <v>215</v>
      </c>
      <c r="C8" t="s">
        <v>113</v>
      </c>
      <c r="D8" t="s">
        <v>114</v>
      </c>
      <c r="E8" s="56">
        <v>60</v>
      </c>
      <c r="F8" s="10">
        <v>58.674313725490194</v>
      </c>
      <c r="G8" s="51">
        <v>2</v>
      </c>
    </row>
    <row r="9" spans="1:7" ht="13" x14ac:dyDescent="0.3">
      <c r="A9" t="s">
        <v>96</v>
      </c>
      <c r="B9" t="s">
        <v>127</v>
      </c>
      <c r="C9" t="s">
        <v>128</v>
      </c>
      <c r="D9" t="s">
        <v>129</v>
      </c>
      <c r="E9" s="56">
        <v>60</v>
      </c>
      <c r="F9" s="10">
        <v>59.276339261992064</v>
      </c>
      <c r="G9" s="51"/>
    </row>
    <row r="10" spans="1:7" ht="13" x14ac:dyDescent="0.3">
      <c r="B10" t="s">
        <v>152</v>
      </c>
      <c r="C10" t="s">
        <v>162</v>
      </c>
      <c r="D10" t="s">
        <v>169</v>
      </c>
      <c r="E10" s="56">
        <v>30</v>
      </c>
      <c r="F10" s="10">
        <v>28.462264150943398</v>
      </c>
      <c r="G10" s="51"/>
    </row>
    <row r="11" spans="1:7" ht="13" x14ac:dyDescent="0.3">
      <c r="B11" t="s">
        <v>99</v>
      </c>
      <c r="C11" t="s">
        <v>100</v>
      </c>
      <c r="D11" t="s">
        <v>116</v>
      </c>
      <c r="E11" s="56">
        <v>60</v>
      </c>
      <c r="F11" s="10">
        <v>59.823468682866107</v>
      </c>
      <c r="G11" s="51">
        <v>2</v>
      </c>
    </row>
    <row r="12" spans="1:7" ht="13" x14ac:dyDescent="0.3">
      <c r="B12" t="s">
        <v>97</v>
      </c>
      <c r="C12" t="s">
        <v>40</v>
      </c>
      <c r="D12" t="s">
        <v>115</v>
      </c>
      <c r="E12" s="56">
        <v>60</v>
      </c>
      <c r="F12" s="10">
        <v>57.93200337045387</v>
      </c>
      <c r="G12" s="51"/>
    </row>
    <row r="13" spans="1:7" ht="13" x14ac:dyDescent="0.3">
      <c r="B13" t="s">
        <v>156</v>
      </c>
      <c r="C13" t="s">
        <v>66</v>
      </c>
      <c r="D13" t="s">
        <v>67</v>
      </c>
      <c r="E13" s="56">
        <v>60</v>
      </c>
      <c r="F13" s="10">
        <v>59.961904761904762</v>
      </c>
      <c r="G13" s="51">
        <v>1</v>
      </c>
    </row>
    <row r="14" spans="1:7" ht="13" x14ac:dyDescent="0.3">
      <c r="B14" t="s">
        <v>157</v>
      </c>
      <c r="C14" t="s">
        <v>70</v>
      </c>
      <c r="D14" t="s">
        <v>71</v>
      </c>
      <c r="E14" s="56">
        <v>60</v>
      </c>
      <c r="F14" s="10">
        <v>59.906901615271657</v>
      </c>
      <c r="G14" s="51"/>
    </row>
    <row r="15" spans="1:7" ht="13" x14ac:dyDescent="0.3">
      <c r="B15" t="s">
        <v>159</v>
      </c>
      <c r="C15" t="s">
        <v>167</v>
      </c>
      <c r="D15" t="s">
        <v>175</v>
      </c>
      <c r="E15" s="56">
        <v>60</v>
      </c>
      <c r="F15" s="10">
        <v>59.429032934759803</v>
      </c>
      <c r="G15" s="51"/>
    </row>
    <row r="16" spans="1:7" ht="13" x14ac:dyDescent="0.3">
      <c r="B16" t="s">
        <v>154</v>
      </c>
      <c r="C16" t="s">
        <v>164</v>
      </c>
      <c r="D16" t="s">
        <v>172</v>
      </c>
      <c r="E16" s="56">
        <v>30</v>
      </c>
      <c r="F16" s="10">
        <v>27.943396226415096</v>
      </c>
      <c r="G16" s="51"/>
    </row>
    <row r="17" spans="1:7" ht="13" x14ac:dyDescent="0.3">
      <c r="B17" t="s">
        <v>134</v>
      </c>
      <c r="C17" t="s">
        <v>135</v>
      </c>
      <c r="D17" t="s">
        <v>136</v>
      </c>
      <c r="E17" s="56">
        <v>60</v>
      </c>
      <c r="F17" s="10">
        <v>59.036747056546204</v>
      </c>
      <c r="G17" s="51"/>
    </row>
    <row r="18" spans="1:7" ht="13" x14ac:dyDescent="0.3">
      <c r="B18" t="s">
        <v>120</v>
      </c>
      <c r="C18" t="s">
        <v>121</v>
      </c>
      <c r="D18" t="s">
        <v>170</v>
      </c>
      <c r="E18" s="56">
        <v>30</v>
      </c>
      <c r="F18" s="10">
        <v>29.330188679245282</v>
      </c>
      <c r="G18" s="51"/>
    </row>
    <row r="19" spans="1:7" ht="13" x14ac:dyDescent="0.3">
      <c r="B19" t="s">
        <v>158</v>
      </c>
      <c r="C19" t="s">
        <v>166</v>
      </c>
      <c r="D19" t="s">
        <v>174</v>
      </c>
      <c r="E19" s="56">
        <v>60</v>
      </c>
      <c r="F19" s="10">
        <v>59.632137612754349</v>
      </c>
      <c r="G19" s="51">
        <v>3</v>
      </c>
    </row>
    <row r="20" spans="1:7" ht="13" x14ac:dyDescent="0.3">
      <c r="B20" t="s">
        <v>153</v>
      </c>
      <c r="C20" t="s">
        <v>163</v>
      </c>
      <c r="D20" t="s">
        <v>171</v>
      </c>
      <c r="E20" s="56">
        <v>30</v>
      </c>
      <c r="F20" s="10">
        <v>29.330188679245289</v>
      </c>
      <c r="G20" s="51"/>
    </row>
    <row r="21" spans="1:7" x14ac:dyDescent="0.25">
      <c r="B21" t="s">
        <v>130</v>
      </c>
      <c r="C21" t="s">
        <v>131</v>
      </c>
      <c r="D21" t="s">
        <v>132</v>
      </c>
      <c r="E21" s="56">
        <v>60</v>
      </c>
      <c r="F21" s="10">
        <v>58.409546582860784</v>
      </c>
      <c r="G21" s="54"/>
    </row>
    <row r="22" spans="1:7" x14ac:dyDescent="0.25">
      <c r="B22" t="s">
        <v>124</v>
      </c>
      <c r="C22" t="s">
        <v>125</v>
      </c>
      <c r="D22" t="s">
        <v>126</v>
      </c>
      <c r="E22" s="56">
        <v>60</v>
      </c>
      <c r="F22" s="10">
        <v>57.638736687086762</v>
      </c>
      <c r="G22" s="54"/>
    </row>
    <row r="23" spans="1:7" x14ac:dyDescent="0.25">
      <c r="B23" t="s">
        <v>195</v>
      </c>
      <c r="C23" t="s">
        <v>200</v>
      </c>
      <c r="D23" t="s">
        <v>219</v>
      </c>
      <c r="E23" s="56">
        <v>30</v>
      </c>
      <c r="F23" s="10">
        <v>28.123928571428571</v>
      </c>
      <c r="G23" s="54"/>
    </row>
    <row r="24" spans="1:7" x14ac:dyDescent="0.25">
      <c r="B24" t="s">
        <v>196</v>
      </c>
      <c r="C24" t="s">
        <v>201</v>
      </c>
      <c r="D24" t="s">
        <v>220</v>
      </c>
      <c r="E24" s="56">
        <v>30</v>
      </c>
      <c r="F24" s="10">
        <v>28.150000000000002</v>
      </c>
      <c r="G24" s="54"/>
    </row>
    <row r="25" spans="1:7" x14ac:dyDescent="0.25">
      <c r="B25" t="s">
        <v>197</v>
      </c>
      <c r="C25" t="s">
        <v>218</v>
      </c>
      <c r="D25" t="s">
        <v>203</v>
      </c>
      <c r="E25" s="56">
        <v>30</v>
      </c>
      <c r="F25" s="10">
        <v>24.945000000000004</v>
      </c>
      <c r="G25" s="54"/>
    </row>
    <row r="26" spans="1:7" x14ac:dyDescent="0.25">
      <c r="B26" t="s">
        <v>198</v>
      </c>
      <c r="C26" t="s">
        <v>217</v>
      </c>
      <c r="D26" t="s">
        <v>204</v>
      </c>
      <c r="E26" s="56">
        <v>30</v>
      </c>
      <c r="F26" s="10">
        <v>28.036071428571432</v>
      </c>
      <c r="G26" s="54"/>
    </row>
    <row r="27" spans="1:7" x14ac:dyDescent="0.25">
      <c r="B27" t="s">
        <v>199</v>
      </c>
      <c r="C27" t="s">
        <v>202</v>
      </c>
      <c r="D27" t="s">
        <v>205</v>
      </c>
      <c r="E27" s="56">
        <v>30</v>
      </c>
      <c r="F27" s="10" t="e">
        <v>#DIV/0!</v>
      </c>
      <c r="G27" s="54"/>
    </row>
    <row r="28" spans="1:7" x14ac:dyDescent="0.25">
      <c r="B28" t="s">
        <v>209</v>
      </c>
      <c r="C28" t="s">
        <v>109</v>
      </c>
      <c r="D28" t="s">
        <v>110</v>
      </c>
      <c r="E28" s="56">
        <v>60</v>
      </c>
      <c r="F28" s="10">
        <v>59.096862745098036</v>
      </c>
      <c r="G28" s="54"/>
    </row>
    <row r="29" spans="1:7" x14ac:dyDescent="0.25">
      <c r="B29" t="s">
        <v>211</v>
      </c>
      <c r="C29" t="s">
        <v>111</v>
      </c>
      <c r="D29" t="s">
        <v>112</v>
      </c>
      <c r="E29" s="56">
        <v>60</v>
      </c>
      <c r="F29" s="10">
        <v>58.457647058823532</v>
      </c>
      <c r="G29" s="54"/>
    </row>
    <row r="30" spans="1:7" x14ac:dyDescent="0.25">
      <c r="A30" t="s">
        <v>25</v>
      </c>
      <c r="B30" t="s">
        <v>119</v>
      </c>
      <c r="C30" t="s">
        <v>74</v>
      </c>
      <c r="D30" t="s">
        <v>75</v>
      </c>
      <c r="E30" s="56">
        <v>90</v>
      </c>
      <c r="F30" s="10">
        <v>89.939626892872525</v>
      </c>
      <c r="G30" s="54">
        <v>2</v>
      </c>
    </row>
    <row r="31" spans="1:7" x14ac:dyDescent="0.25">
      <c r="B31" t="s">
        <v>216</v>
      </c>
      <c r="C31" t="s">
        <v>58</v>
      </c>
      <c r="D31" t="s">
        <v>59</v>
      </c>
      <c r="E31" s="56">
        <v>120</v>
      </c>
      <c r="F31" s="10">
        <v>114.17</v>
      </c>
      <c r="G31" s="54">
        <v>1</v>
      </c>
    </row>
    <row r="32" spans="1:7" x14ac:dyDescent="0.25">
      <c r="C32"/>
      <c r="E32"/>
      <c r="F32"/>
    </row>
    <row r="33" spans="3:6" x14ac:dyDescent="0.25">
      <c r="C33"/>
      <c r="E33"/>
      <c r="F33"/>
    </row>
    <row r="34" spans="3:6" x14ac:dyDescent="0.25">
      <c r="C34"/>
      <c r="E34"/>
      <c r="F34"/>
    </row>
    <row r="35" spans="3:6" x14ac:dyDescent="0.25">
      <c r="C35"/>
      <c r="E35"/>
      <c r="F35"/>
    </row>
    <row r="36" spans="3:6" x14ac:dyDescent="0.25">
      <c r="C36"/>
      <c r="E36"/>
      <c r="F36"/>
    </row>
    <row r="37" spans="3:6" x14ac:dyDescent="0.25">
      <c r="C37"/>
      <c r="E37"/>
      <c r="F37"/>
    </row>
    <row r="38" spans="3:6" x14ac:dyDescent="0.25">
      <c r="C38"/>
      <c r="E38"/>
      <c r="F38"/>
    </row>
    <row r="39" spans="3:6" x14ac:dyDescent="0.25">
      <c r="C39"/>
      <c r="E39"/>
      <c r="F39"/>
    </row>
    <row r="40" spans="3:6" x14ac:dyDescent="0.25">
      <c r="C40"/>
      <c r="E40"/>
      <c r="F40"/>
    </row>
    <row r="41" spans="3:6" x14ac:dyDescent="0.25">
      <c r="C41"/>
      <c r="E41"/>
      <c r="F41"/>
    </row>
    <row r="42" spans="3:6" x14ac:dyDescent="0.25">
      <c r="C42"/>
      <c r="E42"/>
      <c r="F42"/>
    </row>
    <row r="43" spans="3:6" x14ac:dyDescent="0.25">
      <c r="C43"/>
      <c r="E43"/>
      <c r="F43"/>
    </row>
    <row r="44" spans="3:6" x14ac:dyDescent="0.25">
      <c r="C44"/>
      <c r="E44"/>
      <c r="F44"/>
    </row>
    <row r="45" spans="3:6" x14ac:dyDescent="0.25">
      <c r="C45"/>
      <c r="E45"/>
      <c r="F45"/>
    </row>
    <row r="46" spans="3:6" x14ac:dyDescent="0.25">
      <c r="C46"/>
      <c r="E46"/>
      <c r="F46"/>
    </row>
    <row r="47" spans="3:6" x14ac:dyDescent="0.25">
      <c r="C47"/>
      <c r="E47"/>
      <c r="F47"/>
    </row>
    <row r="48" spans="3:6" x14ac:dyDescent="0.25">
      <c r="C48"/>
      <c r="E48"/>
      <c r="F48"/>
    </row>
    <row r="49" spans="3:6" x14ac:dyDescent="0.25">
      <c r="C49"/>
      <c r="E49"/>
      <c r="F49"/>
    </row>
    <row r="50" spans="3:6" x14ac:dyDescent="0.25">
      <c r="C50"/>
      <c r="E50"/>
      <c r="F50"/>
    </row>
    <row r="51" spans="3:6" x14ac:dyDescent="0.25">
      <c r="C51"/>
      <c r="E51"/>
      <c r="F51"/>
    </row>
    <row r="52" spans="3:6" x14ac:dyDescent="0.25">
      <c r="C52"/>
      <c r="E52"/>
      <c r="F52"/>
    </row>
    <row r="53" spans="3:6" x14ac:dyDescent="0.25">
      <c r="C53"/>
      <c r="E53"/>
      <c r="F53"/>
    </row>
    <row r="54" spans="3:6" x14ac:dyDescent="0.25">
      <c r="C54"/>
      <c r="E54"/>
      <c r="F54"/>
    </row>
    <row r="55" spans="3:6" x14ac:dyDescent="0.25">
      <c r="C55"/>
      <c r="E55"/>
      <c r="F55"/>
    </row>
    <row r="56" spans="3:6" x14ac:dyDescent="0.25">
      <c r="C56"/>
      <c r="E56"/>
      <c r="F56"/>
    </row>
    <row r="57" spans="3:6" x14ac:dyDescent="0.25">
      <c r="C57"/>
      <c r="E57"/>
      <c r="F57"/>
    </row>
    <row r="58" spans="3:6" x14ac:dyDescent="0.25">
      <c r="C58"/>
      <c r="E58"/>
      <c r="F58"/>
    </row>
    <row r="59" spans="3:6" x14ac:dyDescent="0.25">
      <c r="C59"/>
      <c r="E59"/>
      <c r="F59"/>
    </row>
    <row r="60" spans="3:6" x14ac:dyDescent="0.25">
      <c r="C60"/>
      <c r="E60"/>
      <c r="F60"/>
    </row>
    <row r="61" spans="3:6" x14ac:dyDescent="0.25">
      <c r="C61"/>
      <c r="E61"/>
      <c r="F61"/>
    </row>
    <row r="62" spans="3:6" x14ac:dyDescent="0.25">
      <c r="C62"/>
      <c r="E62"/>
      <c r="F62"/>
    </row>
    <row r="63" spans="3:6" x14ac:dyDescent="0.25">
      <c r="C63"/>
      <c r="E63"/>
      <c r="F63"/>
    </row>
    <row r="64" spans="3:6" x14ac:dyDescent="0.25">
      <c r="C64"/>
      <c r="E64"/>
      <c r="F64"/>
    </row>
    <row r="65" spans="3:6" x14ac:dyDescent="0.25">
      <c r="C65"/>
      <c r="E65"/>
      <c r="F65"/>
    </row>
    <row r="66" spans="3:6" x14ac:dyDescent="0.25">
      <c r="C66"/>
      <c r="E66"/>
      <c r="F66"/>
    </row>
    <row r="67" spans="3:6" x14ac:dyDescent="0.25">
      <c r="C67"/>
      <c r="E67"/>
      <c r="F67"/>
    </row>
    <row r="68" spans="3:6" x14ac:dyDescent="0.25">
      <c r="C68"/>
      <c r="E68"/>
      <c r="F68"/>
    </row>
    <row r="69" spans="3:6" x14ac:dyDescent="0.25">
      <c r="C69"/>
      <c r="E69"/>
      <c r="F69"/>
    </row>
    <row r="70" spans="3:6" x14ac:dyDescent="0.25">
      <c r="C70"/>
      <c r="E70"/>
      <c r="F70"/>
    </row>
    <row r="71" spans="3:6" x14ac:dyDescent="0.25">
      <c r="C71"/>
      <c r="E71"/>
      <c r="F71"/>
    </row>
    <row r="72" spans="3:6" x14ac:dyDescent="0.25">
      <c r="C72"/>
      <c r="E72"/>
      <c r="F72"/>
    </row>
    <row r="73" spans="3:6" x14ac:dyDescent="0.25">
      <c r="C73"/>
      <c r="E73"/>
      <c r="F73"/>
    </row>
    <row r="74" spans="3:6" x14ac:dyDescent="0.25">
      <c r="C74"/>
      <c r="E74"/>
      <c r="F74"/>
    </row>
    <row r="75" spans="3:6" x14ac:dyDescent="0.25">
      <c r="C75"/>
      <c r="E75"/>
      <c r="F75"/>
    </row>
    <row r="76" spans="3:6" x14ac:dyDescent="0.25">
      <c r="C76"/>
      <c r="E76"/>
      <c r="F7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1EA91-BA6F-4C0A-926C-025761BE0C58}">
  <dimension ref="A1:I58"/>
  <sheetViews>
    <sheetView workbookViewId="0">
      <selection activeCell="G7" sqref="G7"/>
    </sheetView>
  </sheetViews>
  <sheetFormatPr defaultRowHeight="13" x14ac:dyDescent="0.3"/>
  <cols>
    <col min="1" max="1" width="41" bestFit="1" customWidth="1"/>
    <col min="2" max="2" width="28.81640625" bestFit="1" customWidth="1"/>
    <col min="3" max="3" width="28.453125" style="10" bestFit="1" customWidth="1"/>
    <col min="4" max="4" width="30" bestFit="1" customWidth="1"/>
    <col min="5" max="5" width="27.1796875" style="24" bestFit="1" customWidth="1"/>
    <col min="6" max="6" width="27.08984375" style="24" bestFit="1" customWidth="1"/>
    <col min="7" max="7" width="9.1796875" style="20"/>
    <col min="8" max="9" width="9.1796875" style="10"/>
  </cols>
  <sheetData>
    <row r="1" spans="1:7" x14ac:dyDescent="0.3">
      <c r="A1" s="1" t="s">
        <v>62</v>
      </c>
      <c r="B1" t="s">
        <v>76</v>
      </c>
    </row>
    <row r="3" spans="1:7" x14ac:dyDescent="0.3">
      <c r="A3" s="1" t="s">
        <v>151</v>
      </c>
      <c r="B3" s="1" t="s">
        <v>3</v>
      </c>
      <c r="C3" s="1" t="s">
        <v>6</v>
      </c>
      <c r="D3" s="1" t="s">
        <v>227</v>
      </c>
      <c r="E3" t="s">
        <v>106</v>
      </c>
      <c r="F3" s="10" t="s">
        <v>194</v>
      </c>
      <c r="G3" s="51" t="s">
        <v>123</v>
      </c>
    </row>
    <row r="4" spans="1:7" x14ac:dyDescent="0.3">
      <c r="A4" t="s">
        <v>102</v>
      </c>
      <c r="B4" t="s">
        <v>160</v>
      </c>
      <c r="C4" t="s">
        <v>168</v>
      </c>
      <c r="D4" t="s">
        <v>176</v>
      </c>
      <c r="E4" s="56">
        <v>60</v>
      </c>
      <c r="F4" s="10">
        <v>49.198237885462554</v>
      </c>
      <c r="G4" s="51">
        <v>2</v>
      </c>
    </row>
    <row r="5" spans="1:7" x14ac:dyDescent="0.3">
      <c r="B5" t="s">
        <v>155</v>
      </c>
      <c r="C5" t="s">
        <v>165</v>
      </c>
      <c r="D5" t="s">
        <v>173</v>
      </c>
      <c r="E5" s="56">
        <v>30</v>
      </c>
      <c r="F5" s="10">
        <v>24.60377358490566</v>
      </c>
      <c r="G5" s="51"/>
    </row>
    <row r="6" spans="1:7" x14ac:dyDescent="0.3">
      <c r="B6" t="s">
        <v>207</v>
      </c>
      <c r="C6" t="s">
        <v>208</v>
      </c>
      <c r="D6" t="s">
        <v>222</v>
      </c>
      <c r="E6" s="56">
        <v>30</v>
      </c>
      <c r="F6" s="10">
        <v>26.396428571428576</v>
      </c>
      <c r="G6" s="51"/>
    </row>
    <row r="7" spans="1:7" x14ac:dyDescent="0.3">
      <c r="B7" t="s">
        <v>214</v>
      </c>
      <c r="C7" t="s">
        <v>223</v>
      </c>
      <c r="D7" t="s">
        <v>224</v>
      </c>
      <c r="E7" s="56">
        <v>60</v>
      </c>
      <c r="F7" s="10">
        <v>51.205882352941181</v>
      </c>
      <c r="G7" s="51">
        <v>1</v>
      </c>
    </row>
    <row r="8" spans="1:7" x14ac:dyDescent="0.3">
      <c r="B8" t="s">
        <v>215</v>
      </c>
      <c r="C8" t="s">
        <v>113</v>
      </c>
      <c r="D8" t="s">
        <v>114</v>
      </c>
      <c r="E8" s="56">
        <v>60</v>
      </c>
      <c r="F8" s="10">
        <v>46.8</v>
      </c>
      <c r="G8" s="51">
        <v>3</v>
      </c>
    </row>
    <row r="9" spans="1:7" x14ac:dyDescent="0.3">
      <c r="A9" t="s">
        <v>96</v>
      </c>
      <c r="B9" t="s">
        <v>127</v>
      </c>
      <c r="C9" t="s">
        <v>128</v>
      </c>
      <c r="D9" t="s">
        <v>129</v>
      </c>
      <c r="E9" s="56">
        <v>60</v>
      </c>
      <c r="F9" s="10">
        <v>49.59184562713974</v>
      </c>
      <c r="G9" s="51"/>
    </row>
    <row r="10" spans="1:7" x14ac:dyDescent="0.3">
      <c r="B10" t="s">
        <v>152</v>
      </c>
      <c r="C10" t="s">
        <v>162</v>
      </c>
      <c r="D10" t="s">
        <v>169</v>
      </c>
      <c r="E10" s="56">
        <v>30</v>
      </c>
      <c r="F10" s="10">
        <v>26.792452830188683</v>
      </c>
      <c r="G10" s="51"/>
    </row>
    <row r="11" spans="1:7" x14ac:dyDescent="0.3">
      <c r="B11" t="s">
        <v>99</v>
      </c>
      <c r="C11" t="s">
        <v>100</v>
      </c>
      <c r="D11" t="s">
        <v>116</v>
      </c>
      <c r="E11" s="56">
        <v>60</v>
      </c>
      <c r="F11" s="10">
        <v>50.799844382197321</v>
      </c>
      <c r="G11" s="51"/>
    </row>
    <row r="12" spans="1:7" x14ac:dyDescent="0.3">
      <c r="B12" t="s">
        <v>97</v>
      </c>
      <c r="C12" t="s">
        <v>40</v>
      </c>
      <c r="D12" t="s">
        <v>115</v>
      </c>
      <c r="E12" s="56">
        <v>60</v>
      </c>
      <c r="F12" s="10">
        <v>52.393962029256151</v>
      </c>
      <c r="G12" s="51"/>
    </row>
    <row r="13" spans="1:7" x14ac:dyDescent="0.3">
      <c r="B13" t="s">
        <v>156</v>
      </c>
      <c r="C13" t="s">
        <v>66</v>
      </c>
      <c r="D13" t="s">
        <v>67</v>
      </c>
      <c r="E13" s="56">
        <v>60</v>
      </c>
      <c r="F13" s="10">
        <v>52.4</v>
      </c>
      <c r="G13" s="51">
        <v>3</v>
      </c>
    </row>
    <row r="14" spans="1:7" x14ac:dyDescent="0.3">
      <c r="B14" t="s">
        <v>157</v>
      </c>
      <c r="C14" t="s">
        <v>70</v>
      </c>
      <c r="D14" t="s">
        <v>71</v>
      </c>
      <c r="E14" s="56">
        <v>60</v>
      </c>
      <c r="F14" s="10">
        <v>52</v>
      </c>
      <c r="G14" s="51"/>
    </row>
    <row r="15" spans="1:7" x14ac:dyDescent="0.3">
      <c r="B15" t="s">
        <v>159</v>
      </c>
      <c r="C15" t="s">
        <v>167</v>
      </c>
      <c r="D15" t="s">
        <v>175</v>
      </c>
      <c r="E15" s="56">
        <v>60</v>
      </c>
      <c r="F15" s="10">
        <v>46.398237885462549</v>
      </c>
      <c r="G15" s="51"/>
    </row>
    <row r="16" spans="1:7" x14ac:dyDescent="0.3">
      <c r="B16" t="s">
        <v>154</v>
      </c>
      <c r="C16" t="s">
        <v>164</v>
      </c>
      <c r="D16" t="s">
        <v>172</v>
      </c>
      <c r="E16" s="56">
        <v>30</v>
      </c>
      <c r="F16" s="10">
        <v>25.39622641509434</v>
      </c>
      <c r="G16" s="51"/>
    </row>
    <row r="17" spans="1:7" x14ac:dyDescent="0.3">
      <c r="B17" t="s">
        <v>134</v>
      </c>
      <c r="C17" t="s">
        <v>135</v>
      </c>
      <c r="D17" t="s">
        <v>136</v>
      </c>
      <c r="E17" s="56">
        <v>60</v>
      </c>
      <c r="F17" s="10">
        <v>49.204077186430126</v>
      </c>
      <c r="G17" s="51"/>
    </row>
    <row r="18" spans="1:7" x14ac:dyDescent="0.3">
      <c r="B18" t="s">
        <v>120</v>
      </c>
      <c r="C18" t="s">
        <v>121</v>
      </c>
      <c r="D18" t="s">
        <v>170</v>
      </c>
      <c r="E18" s="56">
        <v>30</v>
      </c>
      <c r="F18" s="10">
        <v>26</v>
      </c>
      <c r="G18" s="51"/>
    </row>
    <row r="19" spans="1:7" x14ac:dyDescent="0.3">
      <c r="B19" t="s">
        <v>158</v>
      </c>
      <c r="C19" t="s">
        <v>166</v>
      </c>
      <c r="D19" t="s">
        <v>174</v>
      </c>
      <c r="E19" s="56">
        <v>60</v>
      </c>
      <c r="F19" s="10">
        <v>49.598237885462552</v>
      </c>
      <c r="G19" s="51"/>
    </row>
    <row r="20" spans="1:7" x14ac:dyDescent="0.3">
      <c r="B20" t="s">
        <v>153</v>
      </c>
      <c r="C20" t="s">
        <v>163</v>
      </c>
      <c r="D20" t="s">
        <v>171</v>
      </c>
      <c r="E20" s="56">
        <v>30</v>
      </c>
      <c r="F20" s="10">
        <v>24</v>
      </c>
      <c r="G20" s="51"/>
    </row>
    <row r="21" spans="1:7" x14ac:dyDescent="0.3">
      <c r="B21" t="s">
        <v>130</v>
      </c>
      <c r="C21" t="s">
        <v>131</v>
      </c>
      <c r="D21" t="s">
        <v>132</v>
      </c>
      <c r="E21" s="56">
        <v>60</v>
      </c>
      <c r="F21" s="10">
        <v>46.393806411453475</v>
      </c>
      <c r="G21" s="51"/>
    </row>
    <row r="22" spans="1:7" x14ac:dyDescent="0.3">
      <c r="B22" t="s">
        <v>124</v>
      </c>
      <c r="C22" t="s">
        <v>125</v>
      </c>
      <c r="D22" t="s">
        <v>126</v>
      </c>
      <c r="E22" s="56">
        <v>60</v>
      </c>
      <c r="F22" s="10">
        <v>51.597727980080919</v>
      </c>
      <c r="G22" s="51"/>
    </row>
    <row r="23" spans="1:7" x14ac:dyDescent="0.3">
      <c r="B23" t="s">
        <v>195</v>
      </c>
      <c r="C23" t="s">
        <v>200</v>
      </c>
      <c r="D23" t="s">
        <v>219</v>
      </c>
      <c r="E23" s="56">
        <v>30</v>
      </c>
      <c r="F23" s="10">
        <v>26.403571428571432</v>
      </c>
      <c r="G23" s="51"/>
    </row>
    <row r="24" spans="1:7" x14ac:dyDescent="0.3">
      <c r="B24" t="s">
        <v>196</v>
      </c>
      <c r="C24" t="s">
        <v>201</v>
      </c>
      <c r="D24" t="s">
        <v>220</v>
      </c>
      <c r="E24" s="56">
        <v>30</v>
      </c>
      <c r="F24" s="10">
        <v>25.99821428571429</v>
      </c>
      <c r="G24" s="51"/>
    </row>
    <row r="25" spans="1:7" x14ac:dyDescent="0.3">
      <c r="B25" t="s">
        <v>197</v>
      </c>
      <c r="C25" t="s">
        <v>218</v>
      </c>
      <c r="D25" t="s">
        <v>203</v>
      </c>
      <c r="E25" s="56">
        <v>30</v>
      </c>
      <c r="F25" s="10">
        <v>25.800000000000004</v>
      </c>
      <c r="G25" s="51"/>
    </row>
    <row r="26" spans="1:7" x14ac:dyDescent="0.3">
      <c r="B26" t="s">
        <v>198</v>
      </c>
      <c r="C26" t="s">
        <v>217</v>
      </c>
      <c r="D26" t="s">
        <v>204</v>
      </c>
      <c r="E26" s="56">
        <v>30</v>
      </c>
      <c r="F26" s="10">
        <v>24.6</v>
      </c>
      <c r="G26" s="51"/>
    </row>
    <row r="27" spans="1:7" x14ac:dyDescent="0.3">
      <c r="B27" t="s">
        <v>199</v>
      </c>
      <c r="C27" t="s">
        <v>202</v>
      </c>
      <c r="D27" t="s">
        <v>205</v>
      </c>
      <c r="E27" s="56">
        <v>30</v>
      </c>
      <c r="F27" s="10" t="e">
        <v>#DIV/0!</v>
      </c>
      <c r="G27" s="51"/>
    </row>
    <row r="28" spans="1:7" x14ac:dyDescent="0.3">
      <c r="B28" t="s">
        <v>209</v>
      </c>
      <c r="C28" t="s">
        <v>109</v>
      </c>
      <c r="D28" t="s">
        <v>110</v>
      </c>
      <c r="E28" s="56">
        <v>60</v>
      </c>
      <c r="F28" s="10">
        <v>53.194117647058818</v>
      </c>
      <c r="G28" s="51">
        <v>2</v>
      </c>
    </row>
    <row r="29" spans="1:7" x14ac:dyDescent="0.3">
      <c r="B29" t="s">
        <v>211</v>
      </c>
      <c r="C29" t="s">
        <v>111</v>
      </c>
      <c r="D29" t="s">
        <v>112</v>
      </c>
      <c r="E29" s="56">
        <v>60</v>
      </c>
      <c r="F29" s="10">
        <v>53.601960784313725</v>
      </c>
      <c r="G29" s="51">
        <v>1</v>
      </c>
    </row>
    <row r="30" spans="1:7" x14ac:dyDescent="0.3">
      <c r="A30" t="s">
        <v>25</v>
      </c>
      <c r="B30" t="s">
        <v>119</v>
      </c>
      <c r="C30" t="s">
        <v>74</v>
      </c>
      <c r="D30" t="s">
        <v>75</v>
      </c>
      <c r="E30" s="56">
        <v>90</v>
      </c>
      <c r="F30" s="10">
        <v>79.802047781569968</v>
      </c>
      <c r="G30" s="51">
        <v>2</v>
      </c>
    </row>
    <row r="31" spans="1:7" x14ac:dyDescent="0.3">
      <c r="B31" t="s">
        <v>216</v>
      </c>
      <c r="C31" t="s">
        <v>58</v>
      </c>
      <c r="D31" t="s">
        <v>59</v>
      </c>
      <c r="E31" s="56">
        <v>120</v>
      </c>
      <c r="F31" s="10">
        <v>108.74000000000001</v>
      </c>
      <c r="G31" s="51">
        <v>1</v>
      </c>
    </row>
    <row r="32" spans="1:7" x14ac:dyDescent="0.3">
      <c r="C32"/>
      <c r="E32"/>
      <c r="F32"/>
    </row>
    <row r="33" spans="3:6" x14ac:dyDescent="0.3">
      <c r="C33"/>
      <c r="E33"/>
      <c r="F33"/>
    </row>
    <row r="34" spans="3:6" x14ac:dyDescent="0.3">
      <c r="C34"/>
      <c r="E34"/>
      <c r="F34"/>
    </row>
    <row r="35" spans="3:6" x14ac:dyDescent="0.3">
      <c r="C35"/>
      <c r="E35"/>
      <c r="F35"/>
    </row>
    <row r="36" spans="3:6" x14ac:dyDescent="0.3">
      <c r="C36"/>
      <c r="E36"/>
      <c r="F36"/>
    </row>
    <row r="37" spans="3:6" x14ac:dyDescent="0.3">
      <c r="C37"/>
      <c r="E37"/>
      <c r="F37"/>
    </row>
    <row r="38" spans="3:6" x14ac:dyDescent="0.3">
      <c r="C38"/>
      <c r="E38"/>
      <c r="F38"/>
    </row>
    <row r="39" spans="3:6" x14ac:dyDescent="0.3">
      <c r="C39"/>
      <c r="E39"/>
      <c r="F39"/>
    </row>
    <row r="40" spans="3:6" x14ac:dyDescent="0.3">
      <c r="C40"/>
      <c r="E40"/>
      <c r="F40"/>
    </row>
    <row r="41" spans="3:6" x14ac:dyDescent="0.3">
      <c r="C41"/>
      <c r="E41"/>
      <c r="F41"/>
    </row>
    <row r="42" spans="3:6" x14ac:dyDescent="0.3">
      <c r="C42"/>
      <c r="E42"/>
      <c r="F42"/>
    </row>
    <row r="43" spans="3:6" x14ac:dyDescent="0.3">
      <c r="C43"/>
      <c r="E43"/>
      <c r="F43"/>
    </row>
    <row r="44" spans="3:6" x14ac:dyDescent="0.3">
      <c r="C44"/>
      <c r="E44"/>
      <c r="F44"/>
    </row>
    <row r="45" spans="3:6" x14ac:dyDescent="0.3">
      <c r="C45"/>
      <c r="E45"/>
      <c r="F45"/>
    </row>
    <row r="46" spans="3:6" x14ac:dyDescent="0.3">
      <c r="C46"/>
      <c r="E46"/>
      <c r="F46"/>
    </row>
    <row r="47" spans="3:6" x14ac:dyDescent="0.3">
      <c r="C47"/>
      <c r="E47"/>
      <c r="F47"/>
    </row>
    <row r="48" spans="3:6" x14ac:dyDescent="0.3">
      <c r="C48"/>
      <c r="E48"/>
      <c r="F48"/>
    </row>
    <row r="49" spans="3:6" x14ac:dyDescent="0.3">
      <c r="C49"/>
      <c r="E49"/>
      <c r="F49"/>
    </row>
    <row r="50" spans="3:6" x14ac:dyDescent="0.3">
      <c r="C50"/>
      <c r="E50"/>
      <c r="F50"/>
    </row>
    <row r="51" spans="3:6" x14ac:dyDescent="0.3">
      <c r="C51"/>
      <c r="E51"/>
      <c r="F51"/>
    </row>
    <row r="52" spans="3:6" x14ac:dyDescent="0.3">
      <c r="C52"/>
      <c r="E52"/>
      <c r="F52"/>
    </row>
    <row r="53" spans="3:6" x14ac:dyDescent="0.3">
      <c r="C53"/>
      <c r="E53"/>
      <c r="F53"/>
    </row>
    <row r="54" spans="3:6" x14ac:dyDescent="0.3">
      <c r="C54"/>
      <c r="E54"/>
      <c r="F54"/>
    </row>
    <row r="55" spans="3:6" x14ac:dyDescent="0.3">
      <c r="C55"/>
      <c r="E55"/>
      <c r="F55"/>
    </row>
    <row r="56" spans="3:6" x14ac:dyDescent="0.3">
      <c r="C56"/>
      <c r="E56"/>
      <c r="F56"/>
    </row>
    <row r="57" spans="3:6" x14ac:dyDescent="0.3">
      <c r="C57"/>
      <c r="E57"/>
      <c r="F57"/>
    </row>
    <row r="58" spans="3:6" x14ac:dyDescent="0.3">
      <c r="C5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E802B-4250-4A6B-919D-F39B2C039398}">
  <dimension ref="A1:L49"/>
  <sheetViews>
    <sheetView topLeftCell="B1" workbookViewId="0">
      <selection activeCell="J8" sqref="J8"/>
    </sheetView>
  </sheetViews>
  <sheetFormatPr defaultRowHeight="12.5" x14ac:dyDescent="0.25"/>
  <cols>
    <col min="1" max="1" width="46.54296875" bestFit="1" customWidth="1"/>
    <col min="2" max="2" width="36.54296875" customWidth="1"/>
    <col min="3" max="3" width="12.81640625" bestFit="1" customWidth="1"/>
    <col min="4" max="4" width="23.453125" bestFit="1" customWidth="1"/>
    <col min="5" max="5" width="20.26953125" bestFit="1" customWidth="1"/>
    <col min="6" max="6" width="19.453125" bestFit="1" customWidth="1"/>
    <col min="7" max="8" width="20" bestFit="1" customWidth="1"/>
  </cols>
  <sheetData>
    <row r="1" spans="1:12" x14ac:dyDescent="0.25">
      <c r="A1" t="s">
        <v>60</v>
      </c>
    </row>
    <row r="3" spans="1:12" x14ac:dyDescent="0.25">
      <c r="A3" s="1" t="s">
        <v>1</v>
      </c>
      <c r="B3" s="1" t="s">
        <v>48</v>
      </c>
      <c r="C3" s="1" t="s">
        <v>6</v>
      </c>
      <c r="D3" s="1" t="s">
        <v>227</v>
      </c>
      <c r="E3" t="s">
        <v>50</v>
      </c>
      <c r="F3" t="s">
        <v>51</v>
      </c>
      <c r="G3" t="s">
        <v>52</v>
      </c>
      <c r="H3" t="s">
        <v>53</v>
      </c>
    </row>
    <row r="4" spans="1:12" x14ac:dyDescent="0.25">
      <c r="A4" t="s">
        <v>49</v>
      </c>
      <c r="I4" t="s">
        <v>64</v>
      </c>
    </row>
    <row r="8" spans="1:12" x14ac:dyDescent="0.25">
      <c r="J8" s="2">
        <f>SUM(E5:E7)</f>
        <v>0</v>
      </c>
      <c r="L8" t="s">
        <v>80</v>
      </c>
    </row>
    <row r="9" spans="1:12" x14ac:dyDescent="0.25">
      <c r="I9" t="s">
        <v>65</v>
      </c>
    </row>
    <row r="10" spans="1:12" x14ac:dyDescent="0.25">
      <c r="I10" t="s">
        <v>65</v>
      </c>
    </row>
    <row r="11" spans="1:12" x14ac:dyDescent="0.25">
      <c r="I11" t="s">
        <v>65</v>
      </c>
    </row>
    <row r="12" spans="1:12" x14ac:dyDescent="0.25">
      <c r="I12" t="s">
        <v>65</v>
      </c>
    </row>
    <row r="16" spans="1:12" x14ac:dyDescent="0.25">
      <c r="J16" s="2">
        <f>SUM(E13:E15)</f>
        <v>0</v>
      </c>
      <c r="L16" t="s">
        <v>82</v>
      </c>
    </row>
    <row r="19" spans="9:12" x14ac:dyDescent="0.25">
      <c r="J19" s="5"/>
    </row>
    <row r="20" spans="9:12" x14ac:dyDescent="0.25">
      <c r="I20" t="s">
        <v>64</v>
      </c>
    </row>
    <row r="21" spans="9:12" x14ac:dyDescent="0.25">
      <c r="I21" t="s">
        <v>64</v>
      </c>
    </row>
    <row r="22" spans="9:12" x14ac:dyDescent="0.25">
      <c r="J22" s="2">
        <f>SUM(E17:E19)</f>
        <v>0</v>
      </c>
      <c r="L22" t="s">
        <v>81</v>
      </c>
    </row>
    <row r="23" spans="9:12" x14ac:dyDescent="0.25">
      <c r="I23" t="s">
        <v>65</v>
      </c>
    </row>
    <row r="24" spans="9:12" x14ac:dyDescent="0.25">
      <c r="I24" t="s">
        <v>65</v>
      </c>
    </row>
    <row r="25" spans="9:12" x14ac:dyDescent="0.25">
      <c r="I25" t="s">
        <v>65</v>
      </c>
    </row>
    <row r="26" spans="9:12" x14ac:dyDescent="0.25">
      <c r="I26" t="s">
        <v>65</v>
      </c>
    </row>
    <row r="27" spans="9:12" x14ac:dyDescent="0.25">
      <c r="I27" t="s">
        <v>65</v>
      </c>
    </row>
    <row r="30" spans="9:12" x14ac:dyDescent="0.25">
      <c r="I30" t="s">
        <v>64</v>
      </c>
    </row>
    <row r="33" spans="1:10" x14ac:dyDescent="0.25">
      <c r="J33" s="2" t="e">
        <f>GETPIVOTDATA("Sum of ACTUAL POINTS",$A$3,"Division","TRAIL","Rider","BOEYENS  DEBBIE","Horse","FRIK-EL SOCKS","TEAM","NW T")+GETPIVOTDATA("Sum of ACTUAL POINTS",$A$3,"Division","TRAIL","Rider","RADOMSKY  CINDY","Horse","SILOAH DARDASHAN","TEAM","NW T")+GETPIVOTDATA("Sum of ACTUAL POINTS",$A$3,"Division","TRAIL","Rider","ZIEHL  LARISHA","Horse","ARGO","TEAM","NW T")</f>
        <v>#REF!</v>
      </c>
    </row>
    <row r="41" spans="1:10" ht="13" x14ac:dyDescent="0.3">
      <c r="C41" s="6" t="s">
        <v>77</v>
      </c>
      <c r="D41" s="7" t="s">
        <v>78</v>
      </c>
      <c r="E41" s="8" t="s">
        <v>79</v>
      </c>
    </row>
    <row r="43" spans="1:10" x14ac:dyDescent="0.25">
      <c r="A43" t="s">
        <v>63</v>
      </c>
    </row>
    <row r="44" spans="1:10" x14ac:dyDescent="0.25">
      <c r="A44" s="1" t="s">
        <v>62</v>
      </c>
      <c r="B44" t="s">
        <v>76</v>
      </c>
    </row>
    <row r="46" spans="1:10" x14ac:dyDescent="0.25">
      <c r="A46" s="1" t="s">
        <v>1</v>
      </c>
      <c r="B46" s="1" t="s">
        <v>6</v>
      </c>
      <c r="C46" s="1" t="s">
        <v>227</v>
      </c>
      <c r="D46" t="s">
        <v>50</v>
      </c>
      <c r="E46" t="s">
        <v>51</v>
      </c>
      <c r="F46" t="s">
        <v>52</v>
      </c>
      <c r="G46" t="s">
        <v>53</v>
      </c>
    </row>
    <row r="47" spans="1:10" x14ac:dyDescent="0.25">
      <c r="A47" t="s">
        <v>18</v>
      </c>
      <c r="B47" t="s">
        <v>125</v>
      </c>
      <c r="C47" t="s">
        <v>126</v>
      </c>
      <c r="D47" s="5">
        <v>19.21</v>
      </c>
      <c r="E47">
        <v>20.059999999999999</v>
      </c>
      <c r="F47">
        <v>19.13</v>
      </c>
      <c r="G47">
        <v>18.45</v>
      </c>
    </row>
    <row r="48" spans="1:10" x14ac:dyDescent="0.25">
      <c r="A48" t="s">
        <v>61</v>
      </c>
      <c r="D48" s="9">
        <v>19.21</v>
      </c>
      <c r="E48" s="10">
        <v>20.059999999999999</v>
      </c>
      <c r="F48" s="10">
        <v>19.13</v>
      </c>
      <c r="G48" s="10">
        <v>18.45</v>
      </c>
    </row>
    <row r="49" spans="1:7" x14ac:dyDescent="0.25">
      <c r="A49" t="s">
        <v>49</v>
      </c>
      <c r="D49" s="5">
        <v>19.21</v>
      </c>
      <c r="E49">
        <v>20.059999999999999</v>
      </c>
      <c r="F49">
        <v>19.13</v>
      </c>
      <c r="G49">
        <v>18.45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CC080-1BC4-4160-A004-9807A356C126}">
  <dimension ref="A3:H69"/>
  <sheetViews>
    <sheetView workbookViewId="0">
      <selection activeCell="D69" sqref="D69"/>
    </sheetView>
  </sheetViews>
  <sheetFormatPr defaultRowHeight="12.5" x14ac:dyDescent="0.25"/>
  <cols>
    <col min="1" max="1" width="25.26953125" bestFit="1" customWidth="1"/>
    <col min="2" max="2" width="22.7265625" bestFit="1" customWidth="1"/>
    <col min="3" max="3" width="23.453125" bestFit="1" customWidth="1"/>
    <col min="4" max="4" width="20.26953125" bestFit="1" customWidth="1"/>
    <col min="5" max="5" width="19.453125" bestFit="1" customWidth="1"/>
    <col min="6" max="6" width="20" bestFit="1" customWidth="1"/>
    <col min="7" max="7" width="17.54296875" bestFit="1" customWidth="1"/>
    <col min="8" max="8" width="7" bestFit="1" customWidth="1"/>
  </cols>
  <sheetData>
    <row r="3" spans="1:8" ht="13" x14ac:dyDescent="0.3">
      <c r="A3" s="18" t="s">
        <v>83</v>
      </c>
      <c r="B3" s="18" t="s">
        <v>84</v>
      </c>
    </row>
    <row r="5" spans="1:8" ht="13" x14ac:dyDescent="0.3">
      <c r="A5" s="18" t="s">
        <v>18</v>
      </c>
    </row>
    <row r="6" spans="1:8" ht="13" x14ac:dyDescent="0.3">
      <c r="C6" s="3" t="s">
        <v>50</v>
      </c>
      <c r="D6" s="3" t="s">
        <v>51</v>
      </c>
      <c r="E6" s="3" t="s">
        <v>52</v>
      </c>
      <c r="F6" s="3" t="s">
        <v>53</v>
      </c>
    </row>
    <row r="7" spans="1:8" x14ac:dyDescent="0.25">
      <c r="A7" t="s">
        <v>42</v>
      </c>
      <c r="B7" t="s">
        <v>46</v>
      </c>
      <c r="C7" s="21">
        <v>56.04</v>
      </c>
      <c r="D7" s="21">
        <v>61.839999999999996</v>
      </c>
      <c r="E7" s="21">
        <v>48.54</v>
      </c>
      <c r="F7" s="21">
        <v>57.759999999999991</v>
      </c>
      <c r="G7" t="s">
        <v>64</v>
      </c>
    </row>
    <row r="8" spans="1:8" x14ac:dyDescent="0.25">
      <c r="A8" t="s">
        <v>38</v>
      </c>
      <c r="B8" t="s">
        <v>43</v>
      </c>
      <c r="C8">
        <v>57.89</v>
      </c>
      <c r="D8">
        <v>63.44</v>
      </c>
      <c r="E8">
        <v>58.480000000000004</v>
      </c>
      <c r="F8">
        <v>51.73</v>
      </c>
    </row>
    <row r="9" spans="1:8" x14ac:dyDescent="0.25">
      <c r="A9" t="s">
        <v>39</v>
      </c>
      <c r="B9" t="s">
        <v>44</v>
      </c>
      <c r="C9">
        <v>58.98</v>
      </c>
      <c r="D9">
        <v>62.25</v>
      </c>
      <c r="E9">
        <v>57.78</v>
      </c>
      <c r="F9">
        <v>56.929999999999993</v>
      </c>
    </row>
    <row r="10" spans="1:8" x14ac:dyDescent="0.25">
      <c r="A10" t="s">
        <v>40</v>
      </c>
      <c r="B10" t="s">
        <v>45</v>
      </c>
      <c r="C10">
        <v>58.370000000000005</v>
      </c>
      <c r="D10">
        <v>63.129999999999995</v>
      </c>
      <c r="E10">
        <v>56.349999999999994</v>
      </c>
      <c r="F10">
        <v>55.629999999999995</v>
      </c>
    </row>
    <row r="11" spans="1:8" ht="13" x14ac:dyDescent="0.3">
      <c r="C11" s="18">
        <f>SUM(C8:C10)</f>
        <v>175.24</v>
      </c>
      <c r="D11" s="18">
        <f>SUM(D8:D10)</f>
        <v>188.82</v>
      </c>
      <c r="E11" s="18">
        <f>SUM(E8:E10)</f>
        <v>172.61</v>
      </c>
      <c r="F11" s="18">
        <f>SUM(F8:F10)</f>
        <v>164.29</v>
      </c>
      <c r="H11" s="19">
        <f>SUM(C8:C10)</f>
        <v>175.24</v>
      </c>
    </row>
    <row r="13" spans="1:8" x14ac:dyDescent="0.25">
      <c r="A13" t="s">
        <v>66</v>
      </c>
      <c r="B13" t="s">
        <v>67</v>
      </c>
      <c r="C13" s="10">
        <v>55.55</v>
      </c>
      <c r="D13" s="10">
        <v>59.93</v>
      </c>
      <c r="E13" s="10">
        <v>51.129999999999995</v>
      </c>
      <c r="F13" s="10">
        <v>55.59</v>
      </c>
    </row>
    <row r="14" spans="1:8" x14ac:dyDescent="0.25">
      <c r="A14" t="s">
        <v>68</v>
      </c>
      <c r="B14" t="s">
        <v>69</v>
      </c>
      <c r="C14" s="10">
        <v>56.486699999999999</v>
      </c>
      <c r="D14" s="10">
        <v>60.790000000000006</v>
      </c>
      <c r="E14" s="10">
        <v>53.11</v>
      </c>
      <c r="F14" s="10">
        <v>55.56</v>
      </c>
    </row>
    <row r="15" spans="1:8" x14ac:dyDescent="0.25">
      <c r="A15" t="s">
        <v>70</v>
      </c>
      <c r="B15" t="s">
        <v>71</v>
      </c>
      <c r="C15" s="10">
        <v>55.866700000000009</v>
      </c>
      <c r="D15" s="10">
        <v>59.879999999999995</v>
      </c>
      <c r="E15" s="10">
        <v>51.73</v>
      </c>
      <c r="F15" s="10">
        <v>55.989999999999995</v>
      </c>
      <c r="H15" s="5"/>
    </row>
    <row r="16" spans="1:8" x14ac:dyDescent="0.25">
      <c r="A16" t="s">
        <v>72</v>
      </c>
      <c r="B16" t="s">
        <v>73</v>
      </c>
      <c r="C16" s="22">
        <v>54.910000000000004</v>
      </c>
      <c r="D16" s="22">
        <v>60.81</v>
      </c>
      <c r="E16" s="22">
        <v>50.39</v>
      </c>
      <c r="F16" s="22">
        <v>53.53</v>
      </c>
      <c r="G16" t="s">
        <v>64</v>
      </c>
    </row>
    <row r="17" spans="1:8" x14ac:dyDescent="0.25">
      <c r="A17" t="s">
        <v>74</v>
      </c>
      <c r="B17" t="s">
        <v>75</v>
      </c>
      <c r="C17" s="22">
        <v>55.36</v>
      </c>
      <c r="D17" s="22">
        <v>60.42</v>
      </c>
      <c r="E17" s="22">
        <v>49.68</v>
      </c>
      <c r="F17" s="22">
        <v>55.980000000000004</v>
      </c>
      <c r="G17" t="s">
        <v>64</v>
      </c>
    </row>
    <row r="18" spans="1:8" ht="13" x14ac:dyDescent="0.3">
      <c r="C18" s="20">
        <f>SUM(C13:C15)</f>
        <v>167.9034</v>
      </c>
      <c r="D18" s="20">
        <f>SUM(D13:D15)</f>
        <v>180.6</v>
      </c>
      <c r="E18" s="20">
        <f>SUM(E13:E15)</f>
        <v>155.97</v>
      </c>
      <c r="F18" s="20">
        <f>SUM(F13:F15)</f>
        <v>167.14</v>
      </c>
      <c r="H18" s="19">
        <f>SUM(C13:C15)</f>
        <v>167.9034</v>
      </c>
    </row>
    <row r="20" spans="1:8" x14ac:dyDescent="0.25">
      <c r="A20" t="s">
        <v>54</v>
      </c>
      <c r="B20" t="s">
        <v>55</v>
      </c>
      <c r="C20">
        <v>50.47</v>
      </c>
      <c r="D20">
        <v>58.86</v>
      </c>
      <c r="E20">
        <v>48.7</v>
      </c>
      <c r="F20">
        <v>43.85</v>
      </c>
    </row>
    <row r="21" spans="1:8" x14ac:dyDescent="0.25">
      <c r="A21" t="s">
        <v>56</v>
      </c>
      <c r="B21" t="s">
        <v>57</v>
      </c>
      <c r="C21">
        <v>49.879999999999995</v>
      </c>
      <c r="D21">
        <v>53.57</v>
      </c>
      <c r="E21">
        <v>45.349999999999994</v>
      </c>
      <c r="F21">
        <v>50.75</v>
      </c>
    </row>
    <row r="22" spans="1:8" x14ac:dyDescent="0.25">
      <c r="A22" t="s">
        <v>58</v>
      </c>
      <c r="B22" t="s">
        <v>59</v>
      </c>
      <c r="C22">
        <v>48.08</v>
      </c>
      <c r="D22">
        <v>54.099999999999994</v>
      </c>
      <c r="E22">
        <v>42.64</v>
      </c>
      <c r="F22">
        <v>47.510000000000005</v>
      </c>
    </row>
    <row r="23" spans="1:8" ht="13" x14ac:dyDescent="0.3">
      <c r="C23" s="18">
        <v>148.43</v>
      </c>
      <c r="D23" s="18">
        <v>166.53</v>
      </c>
      <c r="E23" s="18">
        <v>136.69</v>
      </c>
      <c r="F23" s="18">
        <v>142.11000000000001</v>
      </c>
      <c r="H23" s="19">
        <f>SUM(C20:C22)</f>
        <v>148.43</v>
      </c>
    </row>
    <row r="24" spans="1:8" ht="13" x14ac:dyDescent="0.3">
      <c r="A24" s="18" t="s">
        <v>24</v>
      </c>
    </row>
    <row r="26" spans="1:8" x14ac:dyDescent="0.25">
      <c r="A26" t="s">
        <v>30</v>
      </c>
      <c r="B26" t="s">
        <v>34</v>
      </c>
      <c r="C26">
        <v>78.8</v>
      </c>
      <c r="D26">
        <v>85.179999999999993</v>
      </c>
      <c r="E26">
        <v>73.5</v>
      </c>
      <c r="F26">
        <v>77.72</v>
      </c>
    </row>
    <row r="27" spans="1:8" x14ac:dyDescent="0.25">
      <c r="A27" t="s">
        <v>32</v>
      </c>
      <c r="B27" t="s">
        <v>36</v>
      </c>
      <c r="C27" s="21">
        <v>71.28</v>
      </c>
      <c r="D27" s="21">
        <v>85.3</v>
      </c>
      <c r="E27" s="21">
        <v>66.72</v>
      </c>
      <c r="F27" s="21">
        <v>61.839999999999996</v>
      </c>
      <c r="G27" t="s">
        <v>64</v>
      </c>
    </row>
    <row r="28" spans="1:8" x14ac:dyDescent="0.25">
      <c r="A28" t="s">
        <v>29</v>
      </c>
      <c r="B28" t="s">
        <v>33</v>
      </c>
      <c r="C28">
        <v>78.06</v>
      </c>
      <c r="D28">
        <v>86.17</v>
      </c>
      <c r="E28">
        <v>77.5</v>
      </c>
      <c r="F28">
        <v>70.53</v>
      </c>
    </row>
    <row r="29" spans="1:8" x14ac:dyDescent="0.25">
      <c r="A29" t="s">
        <v>31</v>
      </c>
      <c r="B29" t="s">
        <v>35</v>
      </c>
      <c r="C29">
        <v>73.41</v>
      </c>
      <c r="D29">
        <v>78.199999999999989</v>
      </c>
      <c r="E29">
        <v>71.72</v>
      </c>
      <c r="F29">
        <v>70.300000000000011</v>
      </c>
    </row>
    <row r="30" spans="1:8" ht="13" x14ac:dyDescent="0.3">
      <c r="C30" s="18">
        <f>C26+C28+C29</f>
        <v>230.27</v>
      </c>
      <c r="D30" s="18">
        <f>D26+D28+D29</f>
        <v>249.54999999999998</v>
      </c>
      <c r="E30" s="18">
        <f>E26+E28+E29</f>
        <v>222.72</v>
      </c>
      <c r="F30" s="18">
        <f>F26+F28+F29</f>
        <v>218.55</v>
      </c>
      <c r="H30" s="19">
        <f>C26+C28+C29</f>
        <v>230.27</v>
      </c>
    </row>
    <row r="33" spans="1:4" ht="13" x14ac:dyDescent="0.3">
      <c r="A33" s="18" t="s">
        <v>63</v>
      </c>
      <c r="B33" s="18" t="s">
        <v>84</v>
      </c>
    </row>
    <row r="35" spans="1:4" ht="13" x14ac:dyDescent="0.3">
      <c r="A35" s="23" t="s">
        <v>18</v>
      </c>
    </row>
    <row r="37" spans="1:4" ht="13" x14ac:dyDescent="0.3">
      <c r="A37" s="18" t="s">
        <v>85</v>
      </c>
      <c r="B37" s="4" t="s">
        <v>39</v>
      </c>
      <c r="C37" t="s">
        <v>44</v>
      </c>
      <c r="D37" s="11">
        <v>58.98</v>
      </c>
    </row>
    <row r="38" spans="1:4" ht="13" x14ac:dyDescent="0.3">
      <c r="B38" s="4" t="s">
        <v>40</v>
      </c>
      <c r="C38" t="s">
        <v>45</v>
      </c>
      <c r="D38" s="13">
        <v>58.370000000000005</v>
      </c>
    </row>
    <row r="39" spans="1:4" ht="13" x14ac:dyDescent="0.3">
      <c r="B39" s="4" t="s">
        <v>41</v>
      </c>
      <c r="C39" t="s">
        <v>47</v>
      </c>
      <c r="D39" s="12">
        <v>57.97</v>
      </c>
    </row>
    <row r="41" spans="1:4" ht="13" x14ac:dyDescent="0.3">
      <c r="A41" s="18" t="s">
        <v>22</v>
      </c>
      <c r="B41" s="4" t="s">
        <v>38</v>
      </c>
      <c r="C41" t="s">
        <v>43</v>
      </c>
      <c r="D41" s="14">
        <v>63.44</v>
      </c>
    </row>
    <row r="42" spans="1:4" ht="13" x14ac:dyDescent="0.3">
      <c r="B42" s="4" t="s">
        <v>40</v>
      </c>
      <c r="C42" t="s">
        <v>45</v>
      </c>
      <c r="D42" s="15">
        <v>63.129999999999995</v>
      </c>
    </row>
    <row r="43" spans="1:4" ht="13" x14ac:dyDescent="0.3">
      <c r="B43" s="4" t="s">
        <v>39</v>
      </c>
      <c r="C43" t="s">
        <v>44</v>
      </c>
      <c r="D43" s="16">
        <v>62.25</v>
      </c>
    </row>
    <row r="45" spans="1:4" ht="13" x14ac:dyDescent="0.3">
      <c r="A45" s="18" t="s">
        <v>21</v>
      </c>
      <c r="B45" s="4" t="s">
        <v>38</v>
      </c>
      <c r="C45" t="s">
        <v>43</v>
      </c>
      <c r="D45" s="14">
        <v>58.480000000000004</v>
      </c>
    </row>
    <row r="46" spans="1:4" ht="13" x14ac:dyDescent="0.3">
      <c r="B46" s="4" t="s">
        <v>39</v>
      </c>
      <c r="C46" t="s">
        <v>44</v>
      </c>
      <c r="D46" s="15">
        <v>57.78</v>
      </c>
    </row>
    <row r="47" spans="1:4" ht="13" x14ac:dyDescent="0.3">
      <c r="B47" s="4" t="s">
        <v>40</v>
      </c>
      <c r="C47" t="s">
        <v>45</v>
      </c>
      <c r="D47" s="16">
        <v>56.349999999999994</v>
      </c>
    </row>
    <row r="49" spans="1:4" ht="13" x14ac:dyDescent="0.3">
      <c r="A49" s="18" t="s">
        <v>86</v>
      </c>
      <c r="B49" s="4" t="s">
        <v>42</v>
      </c>
      <c r="C49" t="s">
        <v>46</v>
      </c>
      <c r="D49" s="14">
        <v>57.759999999999991</v>
      </c>
    </row>
    <row r="50" spans="1:4" ht="13" x14ac:dyDescent="0.3">
      <c r="B50" s="4" t="s">
        <v>39</v>
      </c>
      <c r="C50" t="s">
        <v>44</v>
      </c>
      <c r="D50" s="15">
        <v>56.929999999999993</v>
      </c>
    </row>
    <row r="51" spans="1:4" ht="13" x14ac:dyDescent="0.3">
      <c r="B51" s="4" t="s">
        <v>41</v>
      </c>
      <c r="C51" t="s">
        <v>47</v>
      </c>
      <c r="D51" s="16">
        <v>56.069999999999993</v>
      </c>
    </row>
    <row r="53" spans="1:4" ht="13" x14ac:dyDescent="0.3">
      <c r="A53" s="23" t="s">
        <v>24</v>
      </c>
    </row>
    <row r="55" spans="1:4" ht="13" x14ac:dyDescent="0.3">
      <c r="A55" s="18" t="s">
        <v>85</v>
      </c>
      <c r="B55" s="4" t="s">
        <v>30</v>
      </c>
      <c r="C55" t="s">
        <v>34</v>
      </c>
      <c r="D55" s="11">
        <v>78.8</v>
      </c>
    </row>
    <row r="56" spans="1:4" ht="13" x14ac:dyDescent="0.3">
      <c r="B56" s="4" t="s">
        <v>29</v>
      </c>
      <c r="C56" t="s">
        <v>33</v>
      </c>
      <c r="D56" s="17">
        <v>78.06</v>
      </c>
    </row>
    <row r="57" spans="1:4" ht="13" x14ac:dyDescent="0.3">
      <c r="B57" s="4" t="s">
        <v>31</v>
      </c>
      <c r="C57" t="s">
        <v>35</v>
      </c>
      <c r="D57" s="12">
        <v>73.41</v>
      </c>
    </row>
    <row r="59" spans="1:4" ht="13" x14ac:dyDescent="0.3">
      <c r="A59" s="18" t="s">
        <v>22</v>
      </c>
      <c r="B59" s="4" t="s">
        <v>29</v>
      </c>
      <c r="C59" t="s">
        <v>33</v>
      </c>
      <c r="D59" s="14">
        <v>86.17</v>
      </c>
    </row>
    <row r="60" spans="1:4" ht="13" x14ac:dyDescent="0.3">
      <c r="B60" s="4" t="s">
        <v>32</v>
      </c>
      <c r="C60" t="s">
        <v>36</v>
      </c>
      <c r="D60" s="15">
        <v>85.3</v>
      </c>
    </row>
    <row r="61" spans="1:4" ht="13" x14ac:dyDescent="0.3">
      <c r="B61" s="4" t="s">
        <v>30</v>
      </c>
      <c r="C61" t="s">
        <v>34</v>
      </c>
      <c r="D61" s="16">
        <v>85.179999999999993</v>
      </c>
    </row>
    <row r="63" spans="1:4" ht="13" x14ac:dyDescent="0.3">
      <c r="A63" s="18" t="s">
        <v>21</v>
      </c>
      <c r="B63" s="4" t="s">
        <v>29</v>
      </c>
      <c r="C63" t="s">
        <v>33</v>
      </c>
      <c r="D63" s="14">
        <v>77.5</v>
      </c>
    </row>
    <row r="64" spans="1:4" ht="13" x14ac:dyDescent="0.3">
      <c r="B64" s="4" t="s">
        <v>30</v>
      </c>
      <c r="C64" t="s">
        <v>34</v>
      </c>
      <c r="D64" s="15">
        <v>73.5</v>
      </c>
    </row>
    <row r="65" spans="1:4" ht="13" x14ac:dyDescent="0.3">
      <c r="B65" s="4" t="s">
        <v>31</v>
      </c>
      <c r="C65" t="s">
        <v>35</v>
      </c>
      <c r="D65" s="16">
        <v>71.72</v>
      </c>
    </row>
    <row r="67" spans="1:4" ht="13" x14ac:dyDescent="0.3">
      <c r="A67" s="18" t="s">
        <v>86</v>
      </c>
      <c r="B67" s="4" t="s">
        <v>30</v>
      </c>
      <c r="C67" t="s">
        <v>34</v>
      </c>
      <c r="D67" s="14">
        <v>77.72</v>
      </c>
    </row>
    <row r="68" spans="1:4" ht="13" x14ac:dyDescent="0.3">
      <c r="B68" s="4" t="s">
        <v>29</v>
      </c>
      <c r="C68" t="s">
        <v>33</v>
      </c>
      <c r="D68" s="15">
        <v>70.53</v>
      </c>
    </row>
    <row r="69" spans="1:4" ht="13" x14ac:dyDescent="0.3">
      <c r="B69" s="4" t="s">
        <v>31</v>
      </c>
      <c r="C69" t="s">
        <v>35</v>
      </c>
      <c r="D69" s="16">
        <v>70.300000000000011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U v U W C B h Z c G l A A A A 9 g A A A B I A H A B D b 2 5 m a W c v U G F j a 2 F n Z S 5 4 b W w g o h g A K K A U A A A A A A A A A A A A A A A A A A A A A A A A A A A A h Y 9 B C s I w F E S v U r J v k k Y E L b 8 p 4 t a C I I i 4 C z W 2 w f Z X m t T 0 b i 4 8 k l e w o l V 3 L u f N W 8 z c r z d I + 7 o K L r q 1 p s G E R J S T Q G P e H A w W C e n c M Z y R V M J a 5 S d V 6 G C Q 0 c a 9 P S S k d O 4 c M + a 9 p 3 5 C m 7 Z g g v O I 7 b L V J i 9 1 r c h H N v / l 0 K B 1 C n N N J G x f Y 6 S g k Z h T M R W U A x s h Z A a / g h j 2 P t s f C M u u c l 2 r p c Z w v w A 2 R m D v D / I B U E s D B B Q A A g A I A J 1 L 1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d S 9 R Y K I p H u A 4 A A A A R A A A A E w A c A E Z v c m 1 1 b G F z L 1 N l Y 3 R p b 2 4 x L m 0 g o h g A K K A U A A A A A A A A A A A A A A A A A A A A A A A A A A A A K 0 5 N L s n M z 1 M I h t C G 1 g B Q S w E C L Q A U A A I A C A C d S 9 R Y I G F l w a U A A A D 2 A A A A E g A A A A A A A A A A A A A A A A A A A A A A Q 2 9 u Z m l n L 1 B h Y 2 t h Z 2 U u e G 1 s U E s B A i 0 A F A A C A A g A n U v U W A / K 6 a u k A A A A 6 Q A A A B M A A A A A A A A A A A A A A A A A 8 Q A A A F t D b 2 5 0 Z W 5 0 X 1 R 5 c G V z X S 5 4 b W x Q S w E C L Q A U A A I A C A C d S 9 R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H 6 v Y X y G F V h H n 8 a g y Y O S j r M A A A A A A g A A A A A A E G Y A A A A B A A A g A A A A x W u o H v 0 + Z E B H 7 8 a T A L 2 K + K 3 + 6 J j h j 8 F y a 8 w 0 p l E g v 0 E A A A A A D o A A A A A C A A A g A A A A H 5 i V n T Q y Z q A P G G M q j c v / + U 3 k w L Z S 6 i T 7 H P B l 7 x d g O n 5 Q A A A A D k c H C C e a 9 n W i C H e w 7 A R I C Q F O U O 4 s R 8 Q 3 f x H R a P F 1 q 5 g O + 0 G R 3 V q H A E I W n m b Z D X 7 h w U 8 I o B A P e p q u S d P R j h g W N e a D x E c 9 f M 6 9 g G L i / + z J y n N A A A A A 2 r P t k E J / c w 9 f P G o O R u K 3 S 5 7 U J p 2 Y l B y 5 K r E R x S r G 5 V t 8 n Z 6 q D 5 S J + h W n / D f k y 9 w J J G b A 2 P K u + i n Z d s h b / W d 2 5 w = = < / D a t a M a s h u p > 
</file>

<file path=customXml/itemProps1.xml><?xml version="1.0" encoding="utf-8"?>
<ds:datastoreItem xmlns:ds="http://schemas.openxmlformats.org/officeDocument/2006/customXml" ds:itemID="{1E2732CA-A37C-4EEA-A6C9-E1A8903F21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ALL DATA</vt:lpstr>
      <vt:lpstr>Summary Teams</vt:lpstr>
      <vt:lpstr>Individuals- Total Points</vt:lpstr>
      <vt:lpstr>Individuals- Vet</vt:lpstr>
      <vt:lpstr>Individuals- Time</vt:lpstr>
      <vt:lpstr>Individuals- HMS</vt:lpstr>
      <vt:lpstr>PIVOT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Cindy Radomsky</cp:lastModifiedBy>
  <dcterms:created xsi:type="dcterms:W3CDTF">2020-03-15T15:22:54Z</dcterms:created>
  <dcterms:modified xsi:type="dcterms:W3CDTF">2024-07-18T12:37:31Z</dcterms:modified>
</cp:coreProperties>
</file>